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450" windowWidth="3960" windowHeight="2985" tabRatio="677" activeTab="0"/>
  </bookViews>
  <sheets>
    <sheet name="Dane podstawowe" sheetId="1" r:id="rId1"/>
    <sheet name="1-Budynki" sheetId="2" r:id="rId2"/>
    <sheet name="2-Elektronika" sheetId="3" r:id="rId3"/>
    <sheet name="3-Śr. trwałe" sheetId="4" r:id="rId4"/>
    <sheet name="4-Pojazdy" sheetId="5" r:id="rId5"/>
    <sheet name="5-Maszyny i urządzenia" sheetId="6" r:id="rId6"/>
    <sheet name="6-Maszyny drogowe" sheetId="7" r:id="rId7"/>
    <sheet name="7-Lokalizacje" sheetId="8" r:id="rId8"/>
    <sheet name="8A-szkodowość - zagregowana" sheetId="9" r:id="rId9"/>
    <sheet name="8B-szkodowość - szczegółowa" sheetId="10" r:id="rId10"/>
  </sheets>
  <definedNames>
    <definedName name="_xlnm.Print_Area" localSheetId="1">'1-Budynki'!$A$1:$K$115</definedName>
    <definedName name="_xlnm.Print_Area" localSheetId="2">'2-Elektronika'!$A$1:$E$774</definedName>
    <definedName name="_xlnm.Print_Area" localSheetId="3">'3-Śr. trwałe'!$A$1:$Q$19</definedName>
    <definedName name="_xlnm.Print_Area" localSheetId="4">'4-Pojazdy'!$A$1:$Y$49</definedName>
    <definedName name="_xlnm.Print_Area" localSheetId="5">'5-Maszyny i urządzenia'!$A$1:$J$59</definedName>
    <definedName name="_xlnm.Print_Area" localSheetId="6">'6-Maszyny drogowe'!$A$1:$J$20</definedName>
    <definedName name="_xlnm.Print_Area" localSheetId="7">'7-Lokalizacje'!$A$1:$C$39</definedName>
    <definedName name="_xlnm.Print_Area" localSheetId="0">'Dane podstawowe'!$A$1:$K$24</definedName>
  </definedNames>
  <calcPr fullCalcOnLoad="1"/>
</workbook>
</file>

<file path=xl/comments4.xml><?xml version="1.0" encoding="utf-8"?>
<comments xmlns="http://schemas.openxmlformats.org/spreadsheetml/2006/main">
  <authors>
    <author>jan.biezunski</author>
    <author>Jan Bieżuński</author>
  </authors>
  <commentList>
    <comment ref="P15" authorId="0">
      <text>
        <r>
          <rPr>
            <b/>
            <sz val="9"/>
            <rFont val="Tahoma"/>
            <family val="0"/>
          </rPr>
          <t>jan.biezunski:</t>
        </r>
        <r>
          <rPr>
            <sz val="9"/>
            <rFont val="Tahoma"/>
            <family val="0"/>
          </rPr>
          <t xml:space="preserve">
dodana wartośc maszyn i urządzeń
</t>
        </r>
      </text>
    </comment>
    <comment ref="N15" authorId="0">
      <text>
        <r>
          <rPr>
            <b/>
            <sz val="9"/>
            <rFont val="Tahoma"/>
            <family val="0"/>
          </rPr>
          <t>jan.biezunski:</t>
        </r>
        <r>
          <rPr>
            <sz val="9"/>
            <rFont val="Tahoma"/>
            <family val="0"/>
          </rPr>
          <t xml:space="preserve">
- wartość uwzględnia namioty o wartości 3293,72zł</t>
        </r>
      </text>
    </comment>
    <comment ref="C17" authorId="0">
      <text>
        <r>
          <rPr>
            <b/>
            <sz val="9"/>
            <rFont val="Tahoma"/>
            <family val="2"/>
          </rPr>
          <t>jan.biezunski:</t>
        </r>
        <r>
          <rPr>
            <sz val="9"/>
            <rFont val="Tahoma"/>
            <family val="2"/>
          </rPr>
          <t xml:space="preserve">
odpowiednio:GUGIK, MSWiA, PWPW</t>
        </r>
      </text>
    </comment>
    <comment ref="N17" authorId="1">
      <text>
        <r>
          <rPr>
            <b/>
            <sz val="9"/>
            <rFont val="Tahoma"/>
            <family val="2"/>
          </rPr>
          <t>Jan Bieżuński:</t>
        </r>
        <r>
          <rPr>
            <sz val="9"/>
            <rFont val="Tahoma"/>
            <family val="2"/>
          </rPr>
          <t xml:space="preserve">
6 kontenerów biurowych
</t>
        </r>
      </text>
    </comment>
  </commentList>
</comments>
</file>

<file path=xl/sharedStrings.xml><?xml version="1.0" encoding="utf-8"?>
<sst xmlns="http://schemas.openxmlformats.org/spreadsheetml/2006/main" count="3627" uniqueCount="1591">
  <si>
    <t>10. Specjalny Ośrodek Szkolno Wychowawczy</t>
  </si>
  <si>
    <t>SOSW</t>
  </si>
  <si>
    <t>budynek szkolny</t>
  </si>
  <si>
    <t>budynek oświatowy</t>
  </si>
  <si>
    <t>ul. Wojska Polskiego 85, 86-105 Świecie</t>
  </si>
  <si>
    <t>cegła, bloczki betonowe, gazobetonowe</t>
  </si>
  <si>
    <t>12. Zespół Szkół Ogólnokształcących i Policealnych</t>
  </si>
  <si>
    <t>ZSOiP</t>
  </si>
  <si>
    <t>NR ZAMÓWIENIA 9500285717-1000</t>
  </si>
  <si>
    <t xml:space="preserve">DANFOSS LPM. Sp. z o. o. </t>
  </si>
  <si>
    <t>TAK (PIWNICA)</t>
  </si>
  <si>
    <t>budynek mieszkalny dla wychowanków</t>
  </si>
  <si>
    <t>XIX wiek, kapit.remont 1990-1994 r.</t>
  </si>
  <si>
    <t>kraty w piwnicy i pomieszczeniach kancelarii, magazynie intendentki, zamki GERDA w 5-ciu drzwiach wejściowych, dozór całodobowy pracowniczy. Gaśnice śniegowe i proszkowe we wszystkich pomieszczeniach, hydrant do dyspozycji</t>
  </si>
  <si>
    <t>murowany z cegły</t>
  </si>
  <si>
    <t>stropy drewniane</t>
  </si>
  <si>
    <t>staw w odległości 50 metrów, najbliższa rzeka Mątawa w odległości ok. 5 km</t>
  </si>
  <si>
    <t>dobry, dach smołowany i na bieżąco przeglądany</t>
  </si>
  <si>
    <t>dobra, pod stałą kontrolą pomiary ochronne</t>
  </si>
  <si>
    <t>okna i drzwi drewniane, stan dobry</t>
  </si>
  <si>
    <t>dobra, pod stałą kontrolą kominiarską</t>
  </si>
  <si>
    <t>budynek mieszkalny Bąkowo38/13, 86-160 Warlubie</t>
  </si>
  <si>
    <t>mieszkanie dla ośmiu wychowanków, kotłownia</t>
  </si>
  <si>
    <t>domofon, gaśnice, zamki typu Gerda, dozór całodobowy pracowniczy</t>
  </si>
  <si>
    <t>materiał różny, cegła</t>
  </si>
  <si>
    <t>dach 2-spadowy drewniany, pokryty papą</t>
  </si>
  <si>
    <t>drzwi drewniane, okna plastikowe</t>
  </si>
  <si>
    <t>budynek gospodarczy</t>
  </si>
  <si>
    <t>pomieszczenia gospodarcze i garażowe</t>
  </si>
  <si>
    <t>gaśnice, zamki patent</t>
  </si>
  <si>
    <t>bieżące naprawy</t>
  </si>
  <si>
    <t>000238397</t>
  </si>
  <si>
    <t>559-113-06-06</t>
  </si>
  <si>
    <t>341373228</t>
  </si>
  <si>
    <t>od rzeki  Wisły 1200 m</t>
  </si>
  <si>
    <t>od rzeki Wdy 800m, od rzeki Wisły 1000m</t>
  </si>
  <si>
    <t>od rzeki Wisły 2000 m</t>
  </si>
  <si>
    <t>12. Zespół Szkół Ogólnokształcących i Policealnych w Świeciu</t>
  </si>
  <si>
    <t>11. Specjalny Ośrodek Szkolno Wychowawczy w Warlubiu</t>
  </si>
  <si>
    <t>9. I Liceum Ogólnokształcące w Świeciu</t>
  </si>
  <si>
    <t>5. Powiatowe Centrum Pomocy Rodzinie w Świeciu</t>
  </si>
  <si>
    <t>4. Powiatowy Urząd Pracy w Świeciu</t>
  </si>
  <si>
    <t>3. Poradnia Pychologiczno - Pedagogiczna w Świeciu</t>
  </si>
  <si>
    <t>2. Powiatowy Zarząd Dróg w Świeciu</t>
  </si>
  <si>
    <t>od rzeki  1200 m</t>
  </si>
  <si>
    <t>realizacja zajęć naukowych</t>
  </si>
  <si>
    <t>parking</t>
  </si>
  <si>
    <t>ul. Wojska Polskiego 173, 86-100 Świecie</t>
  </si>
  <si>
    <t>Teren Szpitala Psychiatrycznego ul. Sądowa 18, 86-100 Świecie</t>
  </si>
  <si>
    <t>budynek użyteczności publicznej</t>
  </si>
  <si>
    <t>NIE, ale podlega opinii konserwatora</t>
  </si>
  <si>
    <t>ul. Wojska Polskiego 195A, 86-100 Świecie</t>
  </si>
  <si>
    <t>ul. Kościuszki 6a, 86-100 Świecie</t>
  </si>
  <si>
    <t>ul. Myśliwska 1, 86-170 Nowe</t>
  </si>
  <si>
    <t>ul. Myśliwska 1A, 86-170 Nowe</t>
  </si>
  <si>
    <t>ul. Nowa 2, 86-170 Nowe</t>
  </si>
  <si>
    <t>nie  1/4 części budynku ubezpiecza Powiat, natomiast 3/4 Gmina</t>
  </si>
  <si>
    <t>13. Centrum Administracyjne Obsługi Placówek Opiekuńczo Wychowawczych</t>
  </si>
  <si>
    <t>CAOPOW</t>
  </si>
  <si>
    <t>Bąkowo 37, 86-160 Warlubie</t>
  </si>
  <si>
    <t>Bąkowo 38/13, 86-160 Warlubie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</si>
  <si>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</si>
  <si>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</si>
  <si>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</si>
  <si>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</si>
  <si>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</si>
  <si>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</si>
  <si>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</si>
  <si>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</si>
  <si>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</si>
  <si>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</si>
  <si>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</si>
  <si>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</si>
  <si>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</si>
  <si>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</si>
  <si>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</si>
  <si>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</si>
  <si>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</si>
  <si>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t>grupa 014 (zbiory biblioteczne)</t>
  </si>
  <si>
    <t>Razem</t>
  </si>
  <si>
    <t>Lp.</t>
  </si>
  <si>
    <t>Lokalizacja (adres)</t>
  </si>
  <si>
    <t>Zabezpieczenia (znane zabezpieczenia p-poż i przeciw kradzieżowe)</t>
  </si>
  <si>
    <t>1.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</si>
  <si>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</si>
  <si>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</si>
  <si>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</si>
  <si>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</si>
  <si>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</si>
  <si>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</si>
  <si>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</si>
  <si>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</si>
  <si>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</si>
  <si>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</si>
  <si>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</si>
  <si>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</si>
  <si>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</si>
  <si>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 xml:space="preserve">opis zabezpieczeń przed awarią (dodatkowe do wymaganych przepisami lub zaleceniami producenta)                 </t>
  </si>
  <si>
    <t>Suma ubezpieczenia (wartość odtworzeniowa)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</si>
  <si>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</si>
  <si>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</si>
  <si>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</si>
  <si>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</si>
  <si>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</si>
  <si>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</si>
  <si>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</si>
  <si>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 - str. 2</t>
  </si>
  <si>
    <t>Wykaz maszyn i urządzeń</t>
  </si>
  <si>
    <t>budynek administracyjny, wynajem pomieszczeń</t>
  </si>
  <si>
    <t>hostel, ośrodek interwencji kryzysowej</t>
  </si>
  <si>
    <t>budynek administracyjny</t>
  </si>
  <si>
    <t>parking i śmietnik</t>
  </si>
  <si>
    <t xml:space="preserve">parking 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</si>
  <si>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</si>
  <si>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</si>
  <si>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</si>
  <si>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NIE</t>
  </si>
  <si>
    <t>TAK</t>
  </si>
  <si>
    <t>Zestaw komputerowy</t>
  </si>
  <si>
    <t xml:space="preserve">1. Starostwo Powiatowe w Świeciu             </t>
  </si>
  <si>
    <t>Budynek administracyjny</t>
  </si>
  <si>
    <t>Budynek po szkole</t>
  </si>
  <si>
    <t>Budynek Starostwa Powiatowego</t>
  </si>
  <si>
    <t>Parking z odwodnieniem i osłona śmietnikowa</t>
  </si>
  <si>
    <t xml:space="preserve">Parking </t>
  </si>
  <si>
    <t>1908                           1973 dobudowa</t>
  </si>
  <si>
    <t>2006 - modernizacja</t>
  </si>
  <si>
    <t xml:space="preserve">Gaśnice, monitoring, alarm, częsciowo kraty w oknach </t>
  </si>
  <si>
    <t>ul. Gen. Józefa Hallera 9, 86-100 Świecie</t>
  </si>
  <si>
    <t>jedno wejście do pomieszczenia, 1 drzwi z PCV z szybą,  drzwi  zamykane na klucz na 2  zamki, 5 okien okratowanych, dozór pracowniczy całodobowy, alarm sygnalizacji włamaniowej oraz p. Poż., hydrant wewnętrzny, alarm w pomieszczeniach biurowych</t>
  </si>
  <si>
    <t>-</t>
  </si>
  <si>
    <t>Starostwo Powiatowe w Świeciu</t>
  </si>
  <si>
    <t>cegła , pustaki</t>
  </si>
  <si>
    <t>drewniane , żelbetowe</t>
  </si>
  <si>
    <t>papa, blacho-dachówka</t>
  </si>
  <si>
    <t xml:space="preserve"> Nazwa jednostki</t>
  </si>
  <si>
    <t>z bloczków betonu kamórkowego</t>
  </si>
  <si>
    <t>żelbetowe</t>
  </si>
  <si>
    <t>papa</t>
  </si>
  <si>
    <t>cegły</t>
  </si>
  <si>
    <t>drewniany, pokryty dachówką</t>
  </si>
  <si>
    <t>II</t>
  </si>
  <si>
    <t>CZĘŚCIOWO</t>
  </si>
  <si>
    <t>IV</t>
  </si>
  <si>
    <t>I</t>
  </si>
  <si>
    <t>1. Starostwo Powiatowe</t>
  </si>
  <si>
    <t>Starostwo</t>
  </si>
  <si>
    <t>Budynek admin,-warsztatowy</t>
  </si>
  <si>
    <t>Na potrzeby działalności Obwodu Drogowo - Mostowego w Drzycimiu</t>
  </si>
  <si>
    <t>tak</t>
  </si>
  <si>
    <t>nie</t>
  </si>
  <si>
    <t>POSUMOWANIE</t>
  </si>
  <si>
    <t>Sprzęt elektroniczny stacjonarny</t>
  </si>
  <si>
    <t>Sprzęt elektoniczny przenośny</t>
  </si>
  <si>
    <t>Monitoring</t>
  </si>
  <si>
    <t xml:space="preserve">   Powiatowy Zespół ds. Orzekania o Niepełnosprawności w Świeciu </t>
  </si>
  <si>
    <t xml:space="preserve"> Powiatowy Urząd Pracy</t>
  </si>
  <si>
    <t xml:space="preserve"> Powiatowe Centrum Pomocy Rodzinie w Świeciu</t>
  </si>
  <si>
    <t>nie dotyczy</t>
  </si>
  <si>
    <t>dostateczny</t>
  </si>
  <si>
    <t>dobra</t>
  </si>
  <si>
    <t>dobry</t>
  </si>
  <si>
    <t>dostateczna</t>
  </si>
  <si>
    <t>Magazyn sprzętu</t>
  </si>
  <si>
    <t>prefabrykowane żelbetowe</t>
  </si>
  <si>
    <t xml:space="preserve">dobra </t>
  </si>
  <si>
    <t>Wiata</t>
  </si>
  <si>
    <t>konstrukcja stalowa</t>
  </si>
  <si>
    <t>Myjnia płytowa</t>
  </si>
  <si>
    <t>Szambo</t>
  </si>
  <si>
    <t>Skład opału i żużla</t>
  </si>
  <si>
    <t>Siec wodociągowa zewn.</t>
  </si>
  <si>
    <t>Sieć zewnętrzna C.O.</t>
  </si>
  <si>
    <t>Sieć zewnętrzna kanalizacji</t>
  </si>
  <si>
    <t>Sieć elektr. Napowietrzna</t>
  </si>
  <si>
    <t>Ogrodzenie</t>
  </si>
  <si>
    <t>Plac składowy</t>
  </si>
  <si>
    <t>2. Powiatowy Zarząd Dróg</t>
  </si>
  <si>
    <t>Drukarka Brother</t>
  </si>
  <si>
    <t>Kserokopiarka</t>
  </si>
  <si>
    <t>brak</t>
  </si>
  <si>
    <t>PZD</t>
  </si>
  <si>
    <t>SP-1200</t>
  </si>
  <si>
    <t>ul. Świecka 1, 86-140 Drzycim</t>
  </si>
  <si>
    <t>cegła</t>
  </si>
  <si>
    <t>drewniane</t>
  </si>
  <si>
    <t>od rzeki  1000 m</t>
  </si>
  <si>
    <t>garaż</t>
  </si>
  <si>
    <t>3. Poradnia Psychologiczno Pedagoiczna</t>
  </si>
  <si>
    <t>Notebook</t>
  </si>
  <si>
    <t>PPP</t>
  </si>
  <si>
    <t>Powiatowy Urząd Pracy w Świeciu</t>
  </si>
  <si>
    <t>ściany murowane z cegły kratówki na zaprawie cementowej, docieplone</t>
  </si>
  <si>
    <t>strop z płyt żelbetowych kanałowych</t>
  </si>
  <si>
    <t>na części budynku stropodach betonowy na reszcie konstrukcja drewniana pokryta papą termozgrzewalną</t>
  </si>
  <si>
    <t xml:space="preserve">4. Powiatowy Urząd Pracy </t>
  </si>
  <si>
    <t>PUP</t>
  </si>
  <si>
    <t>administracyjne, hostel</t>
  </si>
  <si>
    <t>administracyjne</t>
  </si>
  <si>
    <t>5. Powiatowe Centrum Pomocy Rodzinie</t>
  </si>
  <si>
    <t>Razem:</t>
  </si>
  <si>
    <t>Projektor EPSON</t>
  </si>
  <si>
    <t>Powiatowy Zespół ds. Orzekania o Niepełnosprawności</t>
  </si>
  <si>
    <t>1a</t>
  </si>
  <si>
    <t xml:space="preserve">Poradnia Psychologiczno-Pedagogiczna w Świeciu </t>
  </si>
  <si>
    <t>I Liceum Ogólnokształcące im. Floriana Ceynowy w Świeciu</t>
  </si>
  <si>
    <t>Specjalny Ośrodek Szkolno Wychowawczy im.  "Polskich Olimpijczyków" w Warlubiu</t>
  </si>
  <si>
    <t>Placówka Opiekuńczo Wychowawcza nr 2 w Bąkowie</t>
  </si>
  <si>
    <t>PCPR</t>
  </si>
  <si>
    <t>Budynek Szkoły Nowy</t>
  </si>
  <si>
    <t>murowany</t>
  </si>
  <si>
    <t>żelbetowa, papa</t>
  </si>
  <si>
    <t>Budynek Szkoły Stary</t>
  </si>
  <si>
    <t>okna na parterze okratowane oraz przejście do klas dzieli krata zamykana na kłódki, gaśnice , w pracowanich komputerowych alarm, monitoring</t>
  </si>
  <si>
    <t>Internat</t>
  </si>
  <si>
    <t>sale mieszkalne</t>
  </si>
  <si>
    <t xml:space="preserve">1. 29.07.2010r, remont nawierzchni placu i schodow przy budynku internatu, 80.915,40zł.; 2. 07.10.2010r, wykonanie wentylacji w łazienkach, 3.660,00zł.; 3. 03.03.2010r, wykonanie systemu monitorimgu, 18.370,81zł.; 4. 03.01.2011r, wykonanie ścianek działowych w łazienkach,738,00zł.;5.  07.12.2012r, wykonanie prac remontowych o charakterze malarskim wraz z montażem wentylatorów elektrycznych w sanitariatach (parter budynku), 3.250,00zł.;6. 16.01.2013r, 10.01.2013r, wykonanie prac remontowych o charakterze malarskim wraz z montażem wentylatorów elektrycznych w sanitariatach (I piętro), 3.250,00zł.;7. 16.01.2013r, wymiana pokrycia dachowego i wykonanie prac blacharskich, 7.100,00zł;8. wykonanie prac malarskich w salach mieszkalnych, swietlicy, stołowce oraz korytarzach, 14.600,00zł.  </t>
  </si>
  <si>
    <t>Warsztaty Szkoleniowe</t>
  </si>
  <si>
    <t>hydranty, gaśnice: proszkowa2kg-1szt, proszkowa 4kg- 2szt, proszkowa 6kg-3szt,śniegowa 5kg-1 szt, w siłowni szkolnej alarm, monitoring</t>
  </si>
  <si>
    <t>żelbetowy</t>
  </si>
  <si>
    <t>Boisko Szkolne</t>
  </si>
  <si>
    <t>Frezarka wspornikowa pozioma FU32A/3</t>
  </si>
  <si>
    <t>F1707</t>
  </si>
  <si>
    <t>E105748</t>
  </si>
  <si>
    <t>QC-TECH B1</t>
  </si>
  <si>
    <t>COMETECH TESTING</t>
  </si>
  <si>
    <t>Młot Charpy JB-300B</t>
  </si>
  <si>
    <t>W1058</t>
  </si>
  <si>
    <t>Urządzenie wielofunkcyjne</t>
  </si>
  <si>
    <t xml:space="preserve"> Pomieszczenia piwniczne Powiatowego Urzędu Pracy,  powierzchnia 87,21 m2; 86-100 Świecie, ul. Wojska Polskiego 195a</t>
  </si>
  <si>
    <t>mieszkalny</t>
  </si>
  <si>
    <t>dziurawka ceramiczna</t>
  </si>
  <si>
    <t>betonowy kryty papą</t>
  </si>
  <si>
    <t>mieszkalno- administracyjny</t>
  </si>
  <si>
    <t>cegła, kamień</t>
  </si>
  <si>
    <t>drewniany kryty dachówką</t>
  </si>
  <si>
    <t>drewniany</t>
  </si>
  <si>
    <t>drewniany kryty papą</t>
  </si>
  <si>
    <t>budynek garażowo gospodarczy</t>
  </si>
  <si>
    <t>pomieszczenia gospodarcze</t>
  </si>
  <si>
    <t>drewniany kryty blachą trapezową</t>
  </si>
  <si>
    <t>42,60m2</t>
  </si>
  <si>
    <t>pustak</t>
  </si>
  <si>
    <t>113m2</t>
  </si>
  <si>
    <t>80m2</t>
  </si>
  <si>
    <t>konstrukcja stalowa kryty blachodachówką</t>
  </si>
  <si>
    <t>531,50m2</t>
  </si>
  <si>
    <t>14. Dom Pomocy Społecznej w Gołuszycach</t>
  </si>
  <si>
    <t>DPS Gołuszyce</t>
  </si>
  <si>
    <t>Gołuszyce</t>
  </si>
  <si>
    <t>pm2-27/t1/AN</t>
  </si>
  <si>
    <t>REGON</t>
  </si>
  <si>
    <t>NIP</t>
  </si>
  <si>
    <t>Czy w lokalizacjach zgłoszonych do ubezpieczenia wystąpiła powódź od 1997r.?</t>
  </si>
  <si>
    <t>Liczba uczniów wychowanków</t>
  </si>
  <si>
    <t>Liczba pracowników</t>
  </si>
  <si>
    <t xml:space="preserve">Adres </t>
  </si>
  <si>
    <t>Elementy mające wpływ na ocenę ryzyka</t>
  </si>
  <si>
    <t xml:space="preserve">WYKAZ LOKALIZACJI, W KTÓRYCH PROWADZONA JEST DZIAŁALNOŚĆ ORAZ LOKALIZACJI, GDZIE ZNAJDUJE SIĘ MIENIE NALEŻĄCE DO JEDNOSTEK </t>
  </si>
  <si>
    <t>ZSP Świecie</t>
  </si>
  <si>
    <t>Budynek szkolny</t>
  </si>
  <si>
    <t>szkoła</t>
  </si>
  <si>
    <t>okna na parterze okratowane, drzwi wejściowe zamykane na dwa zamki, gaśnice, hydranty</t>
  </si>
  <si>
    <t>stropodach pokryty papą</t>
  </si>
  <si>
    <t>nowa elewacja, dach, wymiana stolarki okiennej i drzwiowej wewnętrznej i zewnętrznej, wymiana instalacji elektrycznej, malowanie - 2013 r.</t>
  </si>
  <si>
    <t>nowa-2013</t>
  </si>
  <si>
    <t>c.o. po remoncie</t>
  </si>
  <si>
    <t>nowa</t>
  </si>
  <si>
    <t>po remoncie</t>
  </si>
  <si>
    <t>Łącznik</t>
  </si>
  <si>
    <t>gaśnice</t>
  </si>
  <si>
    <t>Budynek sali gimnastycznej</t>
  </si>
  <si>
    <t>Budynek socjalny internatu</t>
  </si>
  <si>
    <t>lokale mieszkalne</t>
  </si>
  <si>
    <t>gaśnice, hydranty</t>
  </si>
  <si>
    <t>nowa elewacja, dach, wymiana stolarki okiennej i drzwiowej  zewnętrznej</t>
  </si>
  <si>
    <t>Łącznik internatu</t>
  </si>
  <si>
    <t>Budynek mieszkalny internatu</t>
  </si>
  <si>
    <t>nowa elewacja, dach, wymiana stolarki okiennej i drzwiowej zewnętrznej</t>
  </si>
  <si>
    <t>ogrodzenie</t>
  </si>
  <si>
    <t>Budynek szkolny - część lącznika</t>
  </si>
  <si>
    <t>okna na parterze okratowane, drzwi wejściowe zamykane na dwa zamki, alarm, gaśnice, hydranty</t>
  </si>
  <si>
    <t>stare</t>
  </si>
  <si>
    <t>po przeglądzie</t>
  </si>
  <si>
    <t>Budynek szkolny - część starego i nowego budynku</t>
  </si>
  <si>
    <t>1901, 1950</t>
  </si>
  <si>
    <t>dachówka, blachodachówka</t>
  </si>
  <si>
    <t>Boisko wielofunkcyjne sportowe</t>
  </si>
  <si>
    <t>realizacja zajęć sportowych</t>
  </si>
  <si>
    <t>wysokie ogrodzenie, trzy furtki zmykane na klucz</t>
  </si>
  <si>
    <t>559-16-98-086</t>
  </si>
  <si>
    <t>092361539</t>
  </si>
  <si>
    <t>092373519</t>
  </si>
  <si>
    <t>Powiatowy Zarząd Dróg</t>
  </si>
  <si>
    <t>091287433</t>
  </si>
  <si>
    <t>092506512</t>
  </si>
  <si>
    <t>559-11-30-670</t>
  </si>
  <si>
    <t>Powiatowe Centrum Pomocy Rodzinie w Świeciu</t>
  </si>
  <si>
    <t>092376587</t>
  </si>
  <si>
    <t>559-17-28-077</t>
  </si>
  <si>
    <t>000191780</t>
  </si>
  <si>
    <t>559-14-24-905</t>
  </si>
  <si>
    <t>szatnia, stołówka</t>
  </si>
  <si>
    <t>559-14-08-734</t>
  </si>
  <si>
    <t>000228335</t>
  </si>
  <si>
    <t>559-14-24-207</t>
  </si>
  <si>
    <t>Zespół Szkół Specjalnych nr 1 w Świeciu</t>
  </si>
  <si>
    <t>340058246</t>
  </si>
  <si>
    <t>559-12-89-726</t>
  </si>
  <si>
    <t xml:space="preserve">Zespół Szkół Ogólnokształcących i Policealnych w Świeciu </t>
  </si>
  <si>
    <t>559-195-17-86</t>
  </si>
  <si>
    <t>Centrum Administracyjne Obsługi Placówek Opiekunczo-Wychowawczych w Bąkowie</t>
  </si>
  <si>
    <t>341373205</t>
  </si>
  <si>
    <t>place zabaw, stołówka</t>
  </si>
  <si>
    <t>Dom Pomocy Społecznej w Gołuszycach</t>
  </si>
  <si>
    <t>000295343</t>
  </si>
  <si>
    <t>559-10-23-129</t>
  </si>
  <si>
    <t>Tablica interaktywna</t>
  </si>
  <si>
    <t>Urządzenie wielofunkcyjne HP LaserJet M1536dnf</t>
  </si>
  <si>
    <t>FE950H</t>
  </si>
  <si>
    <t>HYDROG Zakład Budowy Maszyn EKSPORT-IMPORT Krzysztof Cichocki - Łódź</t>
  </si>
  <si>
    <t>Obwód Drogowo Mostowy w Drzycimiu i drogi powiatu świeckiego</t>
  </si>
  <si>
    <t>Elektroniczna sygnalizacja włamania i napadu na terenie ODM w Drzycimiu</t>
  </si>
  <si>
    <t>sprzęt w lokalizacji ul. Nowa 2</t>
  </si>
  <si>
    <t>Budynek szkolny główny</t>
  </si>
  <si>
    <t>Drzwi antywłamaniowe z dwoma zamkami patentowymi , na parterze w trzech pomieszczeniach założone na oknach rolety antywłamaniowe. Na piętrze w pracowni komputerowej w drzwiach wejściowych założona krata z dwoma zamkamipatentowymi, okna są okratowane. Na drugim piętrze w drugiej pracowni komputerowej w drzwiach wejściowych założona jest krata. 10 gaśnic, 6 hydrantów. Instalacja systemu alarmowego z sygnalizacją dzwiękową i powiadomieniem telefonicznymdo dyrektora i woźnych szkoły</t>
  </si>
  <si>
    <t>86-100 Świecie, ul. Gimnazjalna 3</t>
  </si>
  <si>
    <t>fundamenty i ściany fundamentowe z kamienia łupanego i cegły palonej (zendrówki) na zaprawie cementowo-wapiennej ; ściany zewnętrzne i wewnętrzne: z cegły palonej; elewacja: powierzchnia spoinowa</t>
  </si>
  <si>
    <t>w piwnicy sklepienia odcinkowe z cegły palonej, na zaprawie wapiennej; parter i piętro: częściowo przyb klatce schodowej sklepione, reszta stropów drewnianych, belki</t>
  </si>
  <si>
    <t>konstrukcja dachu: jętkowa, dwuspadow, drewnian; pokrycie dachu: ceramiczna dachówka karpiówka w kolorze czerwonym układa się w łuskę</t>
  </si>
  <si>
    <t>bardzo dobry</t>
  </si>
  <si>
    <t>nie dotycz</t>
  </si>
  <si>
    <t>Budynek szkolny nowy</t>
  </si>
  <si>
    <t>dwie pary drzwi z podwójnymi zamkami patentowymi, 2 gaśnice, 2 hydranty</t>
  </si>
  <si>
    <t>budynek murowany z cegły pełnej i gazobetonu</t>
  </si>
  <si>
    <t>belki i pustaki DMS</t>
  </si>
  <si>
    <t xml:space="preserve">dach płaski 2-spadowy z pokryciem spadowym </t>
  </si>
  <si>
    <t>badzo dobry</t>
  </si>
  <si>
    <t>Budynek byłego internatu</t>
  </si>
  <si>
    <t>jedna para drzwi z podwójnymi zamkami patentowymi, na parterze założone na oknach rolety antywłamaniowe, 4 gaśnice</t>
  </si>
  <si>
    <t>ściany i fundamenty piwnicy z cegły palonej i kamienia za zaprawie cementowo-wapiennej; ściany wewnętrzne: wykonane z cegłyb palonej (zendrówki) na zaprawie cementowo-wapiennej</t>
  </si>
  <si>
    <t xml:space="preserve">nad piwnicą: cegła palona na zaprawie cementowo-wapiennej; nad parterem i I pietrem stropy drewniane; nad pomieszczeniami poddasza stropy drewniane  </t>
  </si>
  <si>
    <t xml:space="preserve">konstrukcja dachu: dwuspadowa, jętkowa; pokrycie dachu: dachówka karpówka układana podwójnie  </t>
  </si>
  <si>
    <t>inie dotyczy</t>
  </si>
  <si>
    <t>Sala gimnastyczna</t>
  </si>
  <si>
    <t>dwie pary drzwi z podwójnymi zamkami patentowymi, 1 gaśnica, 1 hydrant</t>
  </si>
  <si>
    <t>nad salą gimnastyczną strop drewniany, nad zapleczem sanitarno-technicznym typu Baumat</t>
  </si>
  <si>
    <t>nad salą gimnastyczną dach drewniany, 2-spadowy pokryty dachówką karpiówką; nad zapleczem techniczno-sanitarnym: betonowy z pokryciem bitumicznym papowym</t>
  </si>
  <si>
    <t>Budynek przyszkolenego obserwatorium astronomicznego ASTRO-BAZA</t>
  </si>
  <si>
    <t>w drzwiach wejściowych założona krata</t>
  </si>
  <si>
    <t>fundamenty betonowe; ściany konstrukcyjne: gazobeton + docieplenie  (styropian i tynk cienkowarstwowy); ściany działkowe: murowane</t>
  </si>
  <si>
    <t>betonowy</t>
  </si>
  <si>
    <t>ŚCINARKA POBOCZY SP-1200</t>
  </si>
  <si>
    <t>ŁADOWACZ CZOŁOWY STOLL FE950H</t>
  </si>
  <si>
    <t>taras płaski - ocieplony, pokrycie płytki ceramiczne</t>
  </si>
  <si>
    <t>Garaże</t>
  </si>
  <si>
    <t>podwójne zamki</t>
  </si>
  <si>
    <t>Boisko szkolne</t>
  </si>
  <si>
    <t>Parking</t>
  </si>
  <si>
    <t>Ogrodzenia</t>
  </si>
  <si>
    <t>9. I Liceum Ogólnokształcące</t>
  </si>
  <si>
    <t>I LO</t>
  </si>
  <si>
    <t>Budynek szkoły nowy</t>
  </si>
  <si>
    <t>prowadzenie zajęć szkolnych dla uczniów</t>
  </si>
  <si>
    <t xml:space="preserve">cegła </t>
  </si>
  <si>
    <t>bardzo dobra</t>
  </si>
  <si>
    <t>Budynek szkoły stary</t>
  </si>
  <si>
    <t>10. Zespół Szkół Specjalnych nr 1 w Świeciu</t>
  </si>
  <si>
    <t>Drukarka</t>
  </si>
  <si>
    <t>Laptop DELL</t>
  </si>
  <si>
    <t>Grupa II</t>
  </si>
  <si>
    <t>ZSS nr 1 Świecie</t>
  </si>
  <si>
    <t>86-100 Świecie, ul. Sadowa 18, Filia na terenie Wojewodzkiego</t>
  </si>
  <si>
    <t xml:space="preserve">Szpitala dla Nerwowo i Psychicznie Chorych </t>
  </si>
  <si>
    <t>budynek szkoły</t>
  </si>
  <si>
    <t>oświatowa zajęcia dydaktyczno-wychowawcze</t>
  </si>
  <si>
    <t>Tak</t>
  </si>
  <si>
    <t>Nie</t>
  </si>
  <si>
    <t>cegła lita,ściany szczytowe docieplane styropianem</t>
  </si>
  <si>
    <t>dach mansardowy o konstrukcji drewnianej kryty dachówką, docieplany wełną mineralną</t>
  </si>
  <si>
    <t xml:space="preserve">2005r-"remont dachu i okien"-242.930,00 zł                                  2008r-"adaptacja poddasza na sale dydaktyczne"-254.541,00 zł    2010r.-"modernizacja budynku szkolnego"-287.897,00 zł               2012r.-"modernizacja budynku szkolnego"-272.946,00 zł          2013r.-"termomodernizacja -pompy ciepła"-358.512,00 zł                            </t>
  </si>
  <si>
    <t>bardzo dobre</t>
  </si>
  <si>
    <t>826 m2</t>
  </si>
  <si>
    <t>garaże - blaszaki</t>
  </si>
  <si>
    <t>magazyny</t>
  </si>
  <si>
    <t>Drukarka HP</t>
  </si>
  <si>
    <t>Drukarka  HP laser Jet P 2055 DN</t>
  </si>
  <si>
    <t>06408C002905/96061018102</t>
  </si>
  <si>
    <t xml:space="preserve">Zestaw komputerowy (monitor, terminal) </t>
  </si>
  <si>
    <t>Terminal</t>
  </si>
  <si>
    <t>Niszczarka HSM SECURIO AF 150 4,5X30</t>
  </si>
  <si>
    <t>Notebook Lenovo 1 szt.</t>
  </si>
  <si>
    <t>Notebook HP 1 szt.</t>
  </si>
  <si>
    <t>Poradnia Psychologiczno-Pedagogiczna</t>
  </si>
  <si>
    <t>86-100 Świecie, ul. Klasztorna 2</t>
  </si>
  <si>
    <t>żaluzje zewnętrzne, drzwi atestowane, gaśnice 6 szt., hydrant, alarm całodobowy</t>
  </si>
  <si>
    <t>zestaw komputerowy HP 10 szt.</t>
  </si>
  <si>
    <t>Drukarka Brother DCP</t>
  </si>
  <si>
    <t>Monitor PHILIPS</t>
  </si>
  <si>
    <t>Terminal HP</t>
  </si>
  <si>
    <t>Terminal Hp</t>
  </si>
  <si>
    <t>Serwer FreeBSD</t>
  </si>
  <si>
    <t>Switch</t>
  </si>
  <si>
    <t>ramka cyfrowa projekcyjna 15"</t>
  </si>
  <si>
    <t>Gaśnice,alarm, monitoring zewnętrzny</t>
  </si>
  <si>
    <t xml:space="preserve">Urządzenie Konica Minolta </t>
  </si>
  <si>
    <t>Zestaw komputerowy (3 zestawy)</t>
  </si>
  <si>
    <t>Zestaw komputerowy (3 zestawów)</t>
  </si>
  <si>
    <t>Zestaw komputerowy (2 zestawy)</t>
  </si>
  <si>
    <t>Zetaw komputerowy</t>
  </si>
  <si>
    <t>Laptop Dell Latiude</t>
  </si>
  <si>
    <t>Urządzenie FortiGate</t>
  </si>
  <si>
    <t>Skaner z podajnikiem SOHO (2 szt)</t>
  </si>
  <si>
    <t>Drukarka Brother QL-1060N</t>
  </si>
  <si>
    <t>Niszczarka Rexel Auto+100x</t>
  </si>
  <si>
    <t>Urządzenie wielofunkcyjne Samsung M4070FR</t>
  </si>
  <si>
    <t>Zestaw komputerowy Dell Optiplex 3030</t>
  </si>
  <si>
    <t>Zestaw komputerowy (2 szt)</t>
  </si>
  <si>
    <t>Drukarka Samsung CLX-6260FW</t>
  </si>
  <si>
    <t>Laptop Dell latiude 3540</t>
  </si>
  <si>
    <t>340203620</t>
  </si>
  <si>
    <t>Lampa METZ 36 AFSICANON</t>
  </si>
  <si>
    <t>Zestawy komputerowe (komputer+monitor) szt.15</t>
  </si>
  <si>
    <t>Monitor do serwera</t>
  </si>
  <si>
    <t>Serwer oparty na procesorze 4-rdzeniowym 8GB RAM</t>
  </si>
  <si>
    <t>Serwer do montażu 1U(rack)</t>
  </si>
  <si>
    <t>Rzutnik multomedialny</t>
  </si>
  <si>
    <t>Zestawy komputerowe (komputer+monitor) szt.7</t>
  </si>
  <si>
    <t>Projektor multimedialny Benq</t>
  </si>
  <si>
    <t>Sortownica i liczarka monet</t>
  </si>
  <si>
    <t>Liczarka banknotów</t>
  </si>
  <si>
    <t>Notebook ASUS XSC</t>
  </si>
  <si>
    <t xml:space="preserve">Zestaw komputerowy Actina  </t>
  </si>
  <si>
    <t xml:space="preserve">Zestaw komputerowy z monitorem , klawiaturą i myszką            (11 szt.) </t>
  </si>
  <si>
    <t xml:space="preserve">Urządzenie wielofunkcyjne </t>
  </si>
  <si>
    <t xml:space="preserve">Wizualizer </t>
  </si>
  <si>
    <t xml:space="preserve">Drukarka </t>
  </si>
  <si>
    <t>Switch zarządzalny  POE24 x 100 x 4 x 1000 R 19</t>
  </si>
  <si>
    <t>Projektor Acer TJX 152H DLP</t>
  </si>
  <si>
    <t xml:space="preserve">Rzutniik  multimedialny </t>
  </si>
  <si>
    <t>Komputer</t>
  </si>
  <si>
    <t>husqvarna Traktor CTH 150 TWIN - kosiarka</t>
  </si>
  <si>
    <t>Drukarka Kyocera Mita FS-4100DN</t>
  </si>
  <si>
    <t>Zmywarka Bosch SMS50D62EU</t>
  </si>
  <si>
    <t>Urządzenie Samsung SL-M4070FR</t>
  </si>
  <si>
    <t>29</t>
  </si>
  <si>
    <t xml:space="preserve">zestaw komputerowy </t>
  </si>
  <si>
    <t>centralka telefoniczna</t>
  </si>
  <si>
    <t>ksero Sharp AR6020</t>
  </si>
  <si>
    <t>telewizor LG LED 42</t>
  </si>
  <si>
    <t>telewizor Samsung led 28</t>
  </si>
  <si>
    <t>wieża Philips BTM 1360</t>
  </si>
  <si>
    <t>drukarka HP 2055</t>
  </si>
  <si>
    <t>Kosa spalinowa STIHL FS 55/AC</t>
  </si>
  <si>
    <t>stihl</t>
  </si>
  <si>
    <t>2015</t>
  </si>
  <si>
    <t>ekspres ciśnieniowy De longhi</t>
  </si>
  <si>
    <t>2016</t>
  </si>
  <si>
    <t>od rzeki 1000 m</t>
  </si>
  <si>
    <t>Projektor BenQ MX505 2szt. x 1 699,00 zł.</t>
  </si>
  <si>
    <t>Jednostka centralna komputera Dell Vostro 3650MT       2 szt. x 2 335,77 zł.</t>
  </si>
  <si>
    <t>Jednostka centralna komputera Dell Vostro 3650MT      15 szt. x 2 249,00 zł.</t>
  </si>
  <si>
    <t>Nagrywarka LG USB</t>
  </si>
  <si>
    <t>Notebook LENOVO G50-70  6szt. x 1 899,00 zł.</t>
  </si>
  <si>
    <t>Notebook DELL LATITUDE 3550</t>
  </si>
  <si>
    <t>Mikrofon PRODIPE TT1</t>
  </si>
  <si>
    <t>Mikrofon RODE M3 pojemnościowy</t>
  </si>
  <si>
    <t>Ups -Lestar UPSMepRT - 3000 ONLINE LCD ET 9xIEC USB RS RJ45 + szyny montażowe</t>
  </si>
  <si>
    <t>Dysk do kopii bezpieczeństwa Seagate Backup Plus Deskop Drive 8 TB</t>
  </si>
  <si>
    <t>Terminal HP t620 AMD GX-217GA</t>
  </si>
  <si>
    <t>Urządzenie wielofunkcyjne XEROX WC</t>
  </si>
  <si>
    <t>Urządzenie wielofunkcyjne KYOCERA - 10 szt.</t>
  </si>
  <si>
    <t>Komputer HP Pro One 600 - 9 szt.</t>
  </si>
  <si>
    <t>Drukarka etykiet Zebra GC420T</t>
  </si>
  <si>
    <t>Komputer HP Pro One 600</t>
  </si>
  <si>
    <t>Router Cisco 2911-V</t>
  </si>
  <si>
    <t>Telefon</t>
  </si>
  <si>
    <t>Telefon CP-7861 - 5 szt.</t>
  </si>
  <si>
    <t>Urządzenie wielofunkcyjne SAMSUNG</t>
  </si>
  <si>
    <t>Drukarka BIXOLON</t>
  </si>
  <si>
    <t>Drukarka HP Pro</t>
  </si>
  <si>
    <t>Odbiornik GPS</t>
  </si>
  <si>
    <t>Terminal danych</t>
  </si>
  <si>
    <t>Ładowacz czołowy</t>
  </si>
  <si>
    <t>ul. Świecka1, 86-140 Drzycim</t>
  </si>
  <si>
    <t>METAL-FACH</t>
  </si>
  <si>
    <t>Zamiatarka drogowa</t>
  </si>
  <si>
    <t>00253</t>
  </si>
  <si>
    <t>SAMASZ</t>
  </si>
  <si>
    <t>Rozdrabniacz do gałęzi</t>
  </si>
  <si>
    <t>RT73H</t>
  </si>
  <si>
    <t>INVENTOR</t>
  </si>
  <si>
    <t>559-20-44-381</t>
  </si>
  <si>
    <t>364446202</t>
  </si>
  <si>
    <t>Urzadzenie wielofunkcyjne Samsung</t>
  </si>
  <si>
    <t>Tablica interaktywna Returnstar IQ Board           - 2 szt</t>
  </si>
  <si>
    <t>Projektor ultrakrótkoogniskowy NEC UM361X     - 2 szt</t>
  </si>
  <si>
    <t>Komputery Inter Pentium                                  - 2 szt.</t>
  </si>
  <si>
    <t>Drukarka Hp Laserjet Pro M 125</t>
  </si>
  <si>
    <t xml:space="preserve">Komputery Inter Pentium                                  </t>
  </si>
  <si>
    <t>Faks Panassonic</t>
  </si>
  <si>
    <t>Notebook                                            -   2 szt.</t>
  </si>
  <si>
    <t>Drukarka Brother HL5450DN</t>
  </si>
  <si>
    <t>Serwer Dell Power Edge</t>
  </si>
  <si>
    <t>Zestaw komuterowy (7 zestawów)</t>
  </si>
  <si>
    <t>Urządzenie Samsung CLX-6260FW</t>
  </si>
  <si>
    <t>Urządzenie Brother MFC-J6920DW</t>
  </si>
  <si>
    <t>Laptop Dell Latiude E5550</t>
  </si>
  <si>
    <t>Waga precyzyjna PS-R2</t>
  </si>
  <si>
    <t>Drukarka HP-7110 Officejet</t>
  </si>
  <si>
    <t>Zestaw COMBO (wiertarka i wkrętarka)</t>
  </si>
  <si>
    <t>Dyktafon SONY ICD-PX240 Mono 4GB USB</t>
  </si>
  <si>
    <t>Aparat do szybkiego suszenia arkuszy</t>
  </si>
  <si>
    <t>S401500001(2)</t>
  </si>
  <si>
    <t>FRANK-PTI Paper Testing Instruments GmbH Austria</t>
  </si>
  <si>
    <t>szyby antywłamaniowe, monitoring wejścia, wyłącznik różnicowy</t>
  </si>
  <si>
    <t>Korektor graficzny ze statywem stolikowym (rozdzielacz masy)</t>
  </si>
  <si>
    <t>S955550002</t>
  </si>
  <si>
    <t>Rozwłókniacz papieru bez pojemnika</t>
  </si>
  <si>
    <t>S955680001</t>
  </si>
  <si>
    <t>Akcesoria do rozwłókniacza (pojemnik ze szkła akrylowego)</t>
  </si>
  <si>
    <t>Schopper-Riegler - aparat do pomiaru smarności masy włóknistej</t>
  </si>
  <si>
    <t>S955870002</t>
  </si>
  <si>
    <t>Urządzenie do formowania arkuszy papieru</t>
  </si>
  <si>
    <t>OMS Spółdzielnia Pracy Kwidzyn</t>
  </si>
  <si>
    <t>Notebook DELL VOSTRO V3546</t>
  </si>
  <si>
    <t>Urządzenie wielofunkcyjne HP LJ Pro M177FW</t>
  </si>
  <si>
    <t>Urządzenie wielofunkcyjne Samsung CLX-6260FW</t>
  </si>
  <si>
    <t>Monitor LCD AOC 21,5" e2270Swdn  szt. 15 x 339,64</t>
  </si>
  <si>
    <t>Jednostki centralne komputerów Fujitsu P7935 - 14 szt</t>
  </si>
  <si>
    <t>Zestawy komputerowe  Agencja 5009-               16 szt</t>
  </si>
  <si>
    <t>Płaskie monitory Asus 18,5''-                              2szt</t>
  </si>
  <si>
    <t>Drukarka HP P1102 (A.R.)</t>
  </si>
  <si>
    <t>Zestawy komputerowe Compaq Core                 17 szt</t>
  </si>
  <si>
    <t>Monitor TFT Dell                                              17 szt</t>
  </si>
  <si>
    <t>Komputer Lenovo LBG S400Z                            1 szt</t>
  </si>
  <si>
    <t>Projektor Epson EB-S31                                   4 szt</t>
  </si>
  <si>
    <t xml:space="preserve">Projektor Optoma W310                                    1 szt </t>
  </si>
  <si>
    <t>Tablety Lenovo 3GB                                          8 szt</t>
  </si>
  <si>
    <t xml:space="preserve">Komputery HO (6 szt) </t>
  </si>
  <si>
    <t xml:space="preserve">Projektory (6sztuk) </t>
  </si>
  <si>
    <t xml:space="preserve">Notebook (6sztuk) </t>
  </si>
  <si>
    <t>Tablice interaktywne (6sztuk)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</si>
  <si>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</si>
  <si>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</si>
  <si>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</si>
  <si>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</si>
  <si>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</si>
  <si>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</si>
  <si>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</si>
  <si>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</si>
  <si>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</si>
  <si>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</si>
  <si>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</si>
  <si>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</si>
  <si>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</si>
  <si>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</si>
  <si>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Zabezpieczenia przeciwkradzieżowe</t>
  </si>
  <si>
    <t>Okres ubezpieczenia OC i NW</t>
  </si>
  <si>
    <t>Okres ubezpieczenia AC i KR</t>
  </si>
  <si>
    <t>ASSISTANCE</t>
  </si>
  <si>
    <t>rodzaj</t>
  </si>
  <si>
    <t>wartość</t>
  </si>
  <si>
    <t>Od</t>
  </si>
  <si>
    <t>Do</t>
  </si>
  <si>
    <t>NISSAN</t>
  </si>
  <si>
    <t>QASHQAI</t>
  </si>
  <si>
    <t>SJNFENJ10U2591499</t>
  </si>
  <si>
    <t>CSW 22E2</t>
  </si>
  <si>
    <t>osobowy</t>
  </si>
  <si>
    <t>13.08.2012</t>
  </si>
  <si>
    <t>hak holowniczy</t>
  </si>
  <si>
    <t>Przyczepa jednoosiowa</t>
  </si>
  <si>
    <t>KST 750</t>
  </si>
  <si>
    <t>KS950329</t>
  </si>
  <si>
    <t>BGU 6848</t>
  </si>
  <si>
    <t>przyczepa</t>
  </si>
  <si>
    <t>06.07.1995</t>
  </si>
  <si>
    <t>bezterminowo</t>
  </si>
  <si>
    <t>immobilizer, blokada skrzyni</t>
  </si>
  <si>
    <t>zestaw głośnom.</t>
  </si>
  <si>
    <t>Partner</t>
  </si>
  <si>
    <t>CSW 5W15</t>
  </si>
  <si>
    <t>26.01.2012</t>
  </si>
  <si>
    <t>BERKILI</t>
  </si>
  <si>
    <t>PL/099/04/D</t>
  </si>
  <si>
    <t>CSW T264</t>
  </si>
  <si>
    <t>rozdrabniacz do gałęzi</t>
  </si>
  <si>
    <t>10.04.2003</t>
  </si>
  <si>
    <t>wyłączniki prądu</t>
  </si>
  <si>
    <t>OPEL</t>
  </si>
  <si>
    <t>CSW 2H02</t>
  </si>
  <si>
    <t>22.01.2010</t>
  </si>
  <si>
    <t>SKODA</t>
  </si>
  <si>
    <t>Roomster</t>
  </si>
  <si>
    <t>TMBMC25J785053959</t>
  </si>
  <si>
    <t>CSW 22UU</t>
  </si>
  <si>
    <t>08.05.2008</t>
  </si>
  <si>
    <t>CIĄGNIK ROLNICZY</t>
  </si>
  <si>
    <t>New Holland T5070</t>
  </si>
  <si>
    <t>ZBJH20574</t>
  </si>
  <si>
    <t>CSW 9EJ2</t>
  </si>
  <si>
    <t>ciągnik rolniczy</t>
  </si>
  <si>
    <t>27.11.2012</t>
  </si>
  <si>
    <t>immobilizer</t>
  </si>
  <si>
    <t>KOPARKO - ŁADOWARKA</t>
  </si>
  <si>
    <t>WB97S-5EO</t>
  </si>
  <si>
    <t>NF31036</t>
  </si>
  <si>
    <t>maszyna drogowa</t>
  </si>
  <si>
    <t>74 kW</t>
  </si>
  <si>
    <t>monitoring GPS</t>
  </si>
  <si>
    <t>PRZYCZEPA ROLNICZA</t>
  </si>
  <si>
    <t>AGROMET TAS 53/2P10</t>
  </si>
  <si>
    <t>CSW 6Y52</t>
  </si>
  <si>
    <t>000A3K4P31TT04425</t>
  </si>
  <si>
    <t>18.03.2016</t>
  </si>
  <si>
    <t>3. Powiatowy Urząd Pracy</t>
  </si>
  <si>
    <t>Astra-G-CC</t>
  </si>
  <si>
    <t>W0L0TGF487G076064</t>
  </si>
  <si>
    <t>CSW 77PY</t>
  </si>
  <si>
    <t>04.04.2007</t>
  </si>
  <si>
    <t>CHEVROLET</t>
  </si>
  <si>
    <t>Cruze</t>
  </si>
  <si>
    <t>KL1JF3589DK113529</t>
  </si>
  <si>
    <t>CSW 77T1</t>
  </si>
  <si>
    <t>29.05.2014</t>
  </si>
  <si>
    <t>1940 kg</t>
  </si>
  <si>
    <t>URSUS</t>
  </si>
  <si>
    <t>BDH 7545</t>
  </si>
  <si>
    <t>17.12.1996</t>
  </si>
  <si>
    <t>3300kg</t>
  </si>
  <si>
    <t>BRAK</t>
  </si>
  <si>
    <t>AGROMET</t>
  </si>
  <si>
    <t>T169</t>
  </si>
  <si>
    <t>BDO 3825</t>
  </si>
  <si>
    <t>4000kg</t>
  </si>
  <si>
    <t>5400kg</t>
  </si>
  <si>
    <t>13. CAOPOW</t>
  </si>
  <si>
    <t>RENAULT</t>
  </si>
  <si>
    <t>Megane Classic 1.6</t>
  </si>
  <si>
    <t>VF1LA04B522221909</t>
  </si>
  <si>
    <t>CSW 33GX</t>
  </si>
  <si>
    <t>27.07.2000</t>
  </si>
  <si>
    <t>C 360</t>
  </si>
  <si>
    <t>CSW E030</t>
  </si>
  <si>
    <t>23.03.1981</t>
  </si>
  <si>
    <t>SAM</t>
  </si>
  <si>
    <t>BY-179104</t>
  </si>
  <si>
    <t>BYP 994D</t>
  </si>
  <si>
    <t>przyczepka</t>
  </si>
  <si>
    <t>29.05.1989</t>
  </si>
  <si>
    <t>1 t</t>
  </si>
  <si>
    <t xml:space="preserve"> użytkownik j.w./ wlasciciel: Powiat Świecki, ul. Hallera 9, 86-100 Świecie</t>
  </si>
  <si>
    <t>Vivaro</t>
  </si>
  <si>
    <t>W0LJ7BHB69V609072</t>
  </si>
  <si>
    <t>CSW 80WW</t>
  </si>
  <si>
    <t>26.11.2008</t>
  </si>
  <si>
    <t>3040 kg</t>
  </si>
  <si>
    <t>C 330</t>
  </si>
  <si>
    <t>CSW E044</t>
  </si>
  <si>
    <t>05.04.1984</t>
  </si>
  <si>
    <t>SANOK</t>
  </si>
  <si>
    <t>D-47B</t>
  </si>
  <si>
    <t>BYP 889P</t>
  </si>
  <si>
    <t>przyczepa rolnicza</t>
  </si>
  <si>
    <t>18.08.1980</t>
  </si>
  <si>
    <t>VOLKSWAGEN</t>
  </si>
  <si>
    <t>CADDY</t>
  </si>
  <si>
    <t>WV1ZZZ2KZ5X093226</t>
  </si>
  <si>
    <t>CSW 44UT</t>
  </si>
  <si>
    <t>19.04.2005</t>
  </si>
  <si>
    <t>Kombi</t>
  </si>
  <si>
    <t>WV2ZZZ7HZBH081868</t>
  </si>
  <si>
    <t>CSW 40C3</t>
  </si>
  <si>
    <t>osobowy - przewóz osób niepełnosprawnych</t>
  </si>
  <si>
    <t>28.06.2012</t>
  </si>
  <si>
    <t>Przyczepka</t>
  </si>
  <si>
    <t>PU-05</t>
  </si>
  <si>
    <t>BYP-782-P</t>
  </si>
  <si>
    <t>17.04.1986</t>
  </si>
  <si>
    <t>Tablet Kruger&amp;Matz Edge 1082 x 4 szt</t>
  </si>
  <si>
    <t xml:space="preserve">LENOVO YOGA3 10A ZA0J0 372/ Tablety Android &gt;9.6'' x 2 szt </t>
  </si>
  <si>
    <t>LENOVO YOGA3 10A ZA0J0 372/ Tablety Android &gt;9.6''</t>
  </si>
  <si>
    <t>LENOVO YOGA3 10A ZA0J0 372/ Tablety Android &gt;9.6'' x 7 szt</t>
  </si>
  <si>
    <t>Lenovo All in One zestaw komputerowy</t>
  </si>
  <si>
    <t>Switch TP-LINK</t>
  </si>
  <si>
    <t>Procesor INTEL CORE</t>
  </si>
  <si>
    <t>domofon, gaśnice</t>
  </si>
  <si>
    <t>PKD</t>
  </si>
  <si>
    <t>8790Z</t>
  </si>
  <si>
    <t>Budżet</t>
  </si>
  <si>
    <t>STROPY DREWNIANE</t>
  </si>
  <si>
    <t>remont dachu budynku w 2016 r.łącznie z wymianą pokrycia dachu z papy</t>
  </si>
  <si>
    <t>bardzo dobry, dach po wymianie pokrycia papą termozgrzewalną w 2016 r.</t>
  </si>
  <si>
    <t>1971 r.</t>
  </si>
  <si>
    <t>komputer Fujitsu z monitorem</t>
  </si>
  <si>
    <t>urządzenie wielofunkcyjne EPSON</t>
  </si>
  <si>
    <t xml:space="preserve">laptop Toshiba </t>
  </si>
  <si>
    <t>laptop Toshiba</t>
  </si>
  <si>
    <t>8720Z</t>
  </si>
  <si>
    <t>kosiarka spalinowa z napędem COMBI</t>
  </si>
  <si>
    <t>2017</t>
  </si>
  <si>
    <t>Kuchenka Amica 57CE</t>
  </si>
  <si>
    <t>Lodówka</t>
  </si>
  <si>
    <t>Zamrażarka Elektrolux 500l</t>
  </si>
  <si>
    <t>Szorowarka Herkules</t>
  </si>
  <si>
    <t>pralka automat BOSCH</t>
  </si>
  <si>
    <t>Zestaw komputerowy HP</t>
  </si>
  <si>
    <t>Nagłośnienie NOVOX MIXTOUR - Portable System</t>
  </si>
  <si>
    <t>Światło LED CAMEO CLM</t>
  </si>
  <si>
    <t>Drukarka SPC240DN</t>
  </si>
  <si>
    <t>Projektor BENQ PJ MS527</t>
  </si>
  <si>
    <t>Mikser EAVEY PV-14</t>
  </si>
  <si>
    <t>Minikomputer INTELNUC5PPYH</t>
  </si>
  <si>
    <t xml:space="preserve">RESUSCI ANNE - walizka na kółkach </t>
  </si>
  <si>
    <t>Panel SIMPAD REPORTER</t>
  </si>
  <si>
    <t>AED TRAINER 2 LEARDAL</t>
  </si>
  <si>
    <t>RESUSCI BABY QCPR z akcesoriami eksploatacyjnymi</t>
  </si>
  <si>
    <t>place zabaw, inne - Hostel - Ośrodek Interwencji Kryzysowej, Świecie, ul. Sądowa 18</t>
  </si>
  <si>
    <t>Płyta indukcyjna</t>
  </si>
  <si>
    <t>Modem</t>
  </si>
  <si>
    <t>Laptop DELL Inspirion 153558</t>
  </si>
  <si>
    <t>Laptop HP PROBOOK 450 G3</t>
  </si>
  <si>
    <t xml:space="preserve">Urządzenie wielofunkcyjne - drukarka KYOCERA </t>
  </si>
  <si>
    <t xml:space="preserve">BUDYNEK </t>
  </si>
  <si>
    <t>BIURA</t>
  </si>
  <si>
    <t>ROLETY ZEWNĘTRZNE, ZAMKI Z ATESTEM</t>
  </si>
  <si>
    <t>ŚWIECIE, UL. KLASZTORNA 2</t>
  </si>
  <si>
    <t>CEGŁA</t>
  </si>
  <si>
    <t>DREWNIANE</t>
  </si>
  <si>
    <t>GONTY BITUMICZNE</t>
  </si>
  <si>
    <t>BUDYNEK GOSPODARCZY</t>
  </si>
  <si>
    <t>WARSZTATY</t>
  </si>
  <si>
    <t>GARAŻ</t>
  </si>
  <si>
    <t>CHODNIKI, PLACE</t>
  </si>
  <si>
    <t>PARKOWANIE SAMOCHODÓW</t>
  </si>
  <si>
    <t>NOTEBOOK ASUS 3 SZT</t>
  </si>
  <si>
    <t>WIDEOREJESTRATOR MW POWER  1 SZT</t>
  </si>
  <si>
    <t>KAMERA WEWNĘTRZNA MW POWER 3 SZT</t>
  </si>
  <si>
    <t>KAMERA ZEWNĘTRZNA MW POWER 2 SZT</t>
  </si>
  <si>
    <t>DYSK TWARDY SATA 1 SZT</t>
  </si>
  <si>
    <t>ZASILACZ 1 SZT</t>
  </si>
  <si>
    <t>PASYWNY ADAPTER 8 SZT</t>
  </si>
  <si>
    <t>Świecie ul. Wojska Polskiego 195 a</t>
  </si>
  <si>
    <t>Urządzenie Forti WiFi-60E</t>
  </si>
  <si>
    <t>Serwer DL360 - 2 szt.</t>
  </si>
  <si>
    <t>Komputer HP AIO 600 - 5 szt.</t>
  </si>
  <si>
    <t>Urządzenie wielofunkcyjne Kyocera - 4 szt.</t>
  </si>
  <si>
    <t>Urządzenie FortiGate 100E</t>
  </si>
  <si>
    <t>Pomieszczenia w Nowem użytkowane przez Powiatowy Urząd Pracy w Świeciu są użyczane przez Urząd Gminy w Nowem (Pl. Św. Rocha 5, 86-170 Nowe)</t>
  </si>
  <si>
    <t>beton komórkowy (suporex), styropian</t>
  </si>
  <si>
    <t>żelbetowa kryta papą termozgrzewalną</t>
  </si>
  <si>
    <t>3,9 km od rzeki Wda</t>
  </si>
  <si>
    <t>kratownice stalowe kryte płytami eternitowymi</t>
  </si>
  <si>
    <t xml:space="preserve">PEUGEOT </t>
  </si>
  <si>
    <t>VF37J9HPOBJ717807</t>
  </si>
  <si>
    <t>18D</t>
  </si>
  <si>
    <t>27.04.2017</t>
  </si>
  <si>
    <t xml:space="preserve">OPEL </t>
  </si>
  <si>
    <t>Astra Enjoy 1,6</t>
  </si>
  <si>
    <t>WOLOAHL69AG016041</t>
  </si>
  <si>
    <t>SKODA ROOMSTER</t>
  </si>
  <si>
    <t xml:space="preserve">CIĄGNIK ROLNICZY </t>
  </si>
  <si>
    <t>30.11.2017</t>
  </si>
  <si>
    <t>ZETOR MAJOR 80</t>
  </si>
  <si>
    <t>CSW 2FS9</t>
  </si>
  <si>
    <t>OCTAVIA</t>
  </si>
  <si>
    <t>TMBAP7NE8H0134926</t>
  </si>
  <si>
    <t>CSW JF33</t>
  </si>
  <si>
    <t>18.01.2017</t>
  </si>
  <si>
    <t>WIOLA W-600</t>
  </si>
  <si>
    <t>SUCE1ASA4H1009131</t>
  </si>
  <si>
    <t>CSW YN55</t>
  </si>
  <si>
    <t>28.02.2017</t>
  </si>
  <si>
    <t>Kocioł olejowy</t>
  </si>
  <si>
    <t>00277</t>
  </si>
  <si>
    <t>70 kW</t>
  </si>
  <si>
    <t>Rozdzielnia przeciwprzepięciowa z bezpiecznikami, elektrozawory do układu doprowadzania paliwa, zawór główny</t>
  </si>
  <si>
    <t>00278</t>
  </si>
  <si>
    <t>70kW</t>
  </si>
  <si>
    <t>2.</t>
  </si>
  <si>
    <t>Powiatowy Zespół Ekonomiczno Administracyjny  w Świeciu</t>
  </si>
  <si>
    <t xml:space="preserve">6. Powiatowy Zespół Ekonomiczno Administracyjny </t>
  </si>
  <si>
    <t>PZEA</t>
  </si>
  <si>
    <t>6920Z</t>
  </si>
  <si>
    <t>Zestaw Lenovo</t>
  </si>
  <si>
    <t>w drzwiach wejściowych blokada metalowa górna i dolna ,14 gaśnic p.poż, kraty na 3 oknach, czujnik automatyczny ałto-dymowy p.pożarowy, sygnalizacja antywłamaniowa, drzwi p.pożarowe w kuchni, drzwi p.pożarowe na strychu z klatki schodowej,drzwi p.poż.-wejście do internatu,drzwi p.poż. wewnątrz internatu, drzwi p.poż.-  kucnia na strychu.Czujki p.poż.ogniowe :kuchnia strych i kuchnia w piwnicy,sygnalizacja dróg ewakuacyjnych w całym budynku.</t>
  </si>
  <si>
    <t>86-160 Warlubie, ul.Szkolna 8</t>
  </si>
  <si>
    <t>betonowo-drewniane w piwnicy łukowe ceglane</t>
  </si>
  <si>
    <t xml:space="preserve">ciek wodny struga Komorsk 200 m </t>
  </si>
  <si>
    <t>Tak-częściowo</t>
  </si>
  <si>
    <t>kolumna wodna interaktywna sterowana mikrofonem</t>
  </si>
  <si>
    <t>Projektor Aura Led Wifi</t>
  </si>
  <si>
    <t>Drukarka Brother MFC</t>
  </si>
  <si>
    <t>Monitor Asus 18,5"</t>
  </si>
  <si>
    <t>Kserokopiarka Ricoh MP C2050</t>
  </si>
  <si>
    <t>Chłodziarko-zamrażarka Whirlpool</t>
  </si>
  <si>
    <t>Zmywarka Stalgast NE50</t>
  </si>
  <si>
    <t>Odkurzacz warsztatowy 30 l</t>
  </si>
  <si>
    <t>Tablety HUAWEI T1 10"                       -   7 szt</t>
  </si>
  <si>
    <t>Notebook Acer ES</t>
  </si>
  <si>
    <t>Notebook ASUS</t>
  </si>
  <si>
    <t>Monitoring wizyjny wewnętrzny i zewnętrzny</t>
  </si>
  <si>
    <t>10. SOSW</t>
  </si>
  <si>
    <t>VIVARO-B</t>
  </si>
  <si>
    <t>WOLJ7D606HV610299</t>
  </si>
  <si>
    <t>CSW HU 88</t>
  </si>
  <si>
    <t>08.12.2016r</t>
  </si>
  <si>
    <t>08.12.2019r</t>
  </si>
  <si>
    <t>5020kg</t>
  </si>
  <si>
    <t xml:space="preserve">IMOBILAJZER,CENTRAL ZAMEK </t>
  </si>
  <si>
    <t>,zestaw głośnomówiący</t>
  </si>
  <si>
    <t>86-160 Warlubie ul.Dworcowa 5</t>
  </si>
  <si>
    <t>gaśnice proszkowe -5 szt.</t>
  </si>
  <si>
    <t xml:space="preserve">Gaśnice, częściowo żaluzje antywłamaniowe, alarm - powiadomienie Agencji Ochrony Mienia </t>
  </si>
  <si>
    <t>2016-2017 - przebudowa i remont pomieszczeń, termomodernizacja - 1.509.183,83 zł</t>
  </si>
  <si>
    <t>2010 r. Remont</t>
  </si>
  <si>
    <t>2006 - modernizacja - 4.591.561,66 zł                                                2015 - termomodernizacja - 1.277.869,28 zł</t>
  </si>
  <si>
    <t>Komputer AiO Dell Optiplex 3240</t>
  </si>
  <si>
    <t>Zestaw komputerowy Dell Optiplex 3240</t>
  </si>
  <si>
    <t>Niszczarka Rexel auto</t>
  </si>
  <si>
    <t xml:space="preserve">Niszczarka Rexel auto </t>
  </si>
  <si>
    <t>Niszczarka HSM</t>
  </si>
  <si>
    <t>Centrala telefoniczna</t>
  </si>
  <si>
    <t>Komputer Dell OptiPlex 3020 i5 (2 sztuki)</t>
  </si>
  <si>
    <t>Kyocera Mita FS-4100DN</t>
  </si>
  <si>
    <t>Niszczarka ProfiOffice Alligator 1020CC (3 sztuki)</t>
  </si>
  <si>
    <t>Niszczarka Fellowes 460Ms (2 sztuki)</t>
  </si>
  <si>
    <t>Drukarka Kyocera Mita FS-2100DN</t>
  </si>
  <si>
    <t>Urządzenie wielofunkcyjne BROTHER L2740DW</t>
  </si>
  <si>
    <t xml:space="preserve">Liczarka </t>
  </si>
  <si>
    <t>Hydranty 4 szt., Gaśnice 5 szt., instalacja lokalnego systemu alarmowego, czujniki ruchu, czujniki zbicia szyb (pracownia informatyczna), szyby antywłamaniowe - parter, żaluzje antywłamaniowe, kraty</t>
  </si>
  <si>
    <t>strop leiera, płyta żerańska</t>
  </si>
  <si>
    <t>konstrukcja krokwiowa + blachodachówka, konstrukcja szkieletowa, płyta żelbetonowa + papa bitumiczna</t>
  </si>
  <si>
    <t>w linii prostej ok.. 670 m od rzeki Wdy</t>
  </si>
  <si>
    <t>wentylacja bardzo dobra, kominów brak</t>
  </si>
  <si>
    <t>Kompaktowy wezeł cieplny- Węzeł 3F 110/110/65 Zespół Szkół w Świeciu</t>
  </si>
  <si>
    <t>3.</t>
  </si>
  <si>
    <t>5.</t>
  </si>
  <si>
    <t>000196902</t>
  </si>
  <si>
    <t>Urządzenie wielofunkcyjne HP color LaserJet Pro M277dw</t>
  </si>
  <si>
    <t>Zestaw interaktywny - tablica</t>
  </si>
  <si>
    <t>Notebook Lenovo E31-80</t>
  </si>
  <si>
    <t>Notebook 17,"Dell Inspiron 5767 i7-7500U/8GB/1000/10ProR7FHD</t>
  </si>
  <si>
    <t>Notebook LENOVO 15,6' ThinkPad E560i7-6500/16GB/256/7P ro64XR7 M370FHD</t>
  </si>
  <si>
    <t>ZSP Nowe</t>
  </si>
  <si>
    <t>7414A</t>
  </si>
  <si>
    <t>przeciwpożarowe: hydranty, gaśnice: proszkowe 2kg-1szt, proszkowe 6kg-11szt, urządzenie gaśnicze typ GSE-2x-6szt.,klapa oddymiająca przeciwkradzieżowe: alarmy, w oknach na parterze kraty, 2 drzwi boczne okratowane, przejście z Sali gimnastycznej do korytarza szkoły zabezpieczone kratami, w drzwiach wejściowych podwójne zamki,w pracowni internetowej zamontowane zostały okna z szybami antywłamaniowymi, monitoring</t>
  </si>
  <si>
    <t>drzwi wejsciowe zabezbieczone na 2 zamki, gasnice, hydranty, klapa oddymiająca monitoring</t>
  </si>
  <si>
    <t>żelbetowe, papa</t>
  </si>
  <si>
    <t xml:space="preserve">2 km </t>
  </si>
  <si>
    <t>tak 6 %</t>
  </si>
  <si>
    <t>murowane</t>
  </si>
  <si>
    <t>drewniane, dachówka ceramiczna</t>
  </si>
  <si>
    <t xml:space="preserve">2 km od rzeki </t>
  </si>
  <si>
    <t>09.06.2009r. Modernizacja budynku starej szkoły 187394,12 zł, 07.2016r. Wykonanie instalacji piorunochronnej 9.627,44 zł.</t>
  </si>
  <si>
    <t xml:space="preserve">nie dotyczy </t>
  </si>
  <si>
    <t xml:space="preserve">drewniany, dachówka </t>
  </si>
  <si>
    <t xml:space="preserve">tak </t>
  </si>
  <si>
    <t>Maszynka do krojenia wędlin, sera</t>
  </si>
  <si>
    <t>Lada chłodnicza</t>
  </si>
  <si>
    <t>Komputer All In One z oprogramowaniem-6szt.</t>
  </si>
  <si>
    <t>Systemowa kasa fiskalna 2 szt.</t>
  </si>
  <si>
    <t>Urz. Wielofunkcyjne HP Laser Jet Pro MFPM426</t>
  </si>
  <si>
    <t>Komputer Dell V3252SF- 3 szt.</t>
  </si>
  <si>
    <t>Switch TP-Link T1600G-52TS</t>
  </si>
  <si>
    <t>Switch TP-Link T1600G-52TS - 2 szt.</t>
  </si>
  <si>
    <t>UPS BR1500GI Back RS1500VA 230V LCD</t>
  </si>
  <si>
    <t>Rejestrator IP 25Kan NUR5625</t>
  </si>
  <si>
    <t>Serwer Hewlett Packard Enterprise</t>
  </si>
  <si>
    <t>Pralka whirpool AWO/C 51003 SL</t>
  </si>
  <si>
    <t xml:space="preserve">Kuchenka gazowa AMICA 617 GE3,33 </t>
  </si>
  <si>
    <t>Telewizor Samsung UE32K4100</t>
  </si>
  <si>
    <t>Chłodziarka Indesit SIAA12NAD336770000319 (2szt.)</t>
  </si>
  <si>
    <t>Lenovo LBG S400Z AiO</t>
  </si>
  <si>
    <t>Niwelator optyczny LEICA NA 332-3szt.</t>
  </si>
  <si>
    <t>Teodolit optyczny Geo-Fennel Fet 500-2szt.</t>
  </si>
  <si>
    <t>Aparat Sony DSC-HX60V</t>
  </si>
  <si>
    <t>Kamera Cyfrowa Canon Lergia G25</t>
  </si>
  <si>
    <t>Defibrylator szkoleniowy DCFE350T</t>
  </si>
  <si>
    <t>Laptop Lenovo 100-15IBD - 2szt.</t>
  </si>
  <si>
    <t>Mikrofon B/W Prodipe TT100 DUO UHF-2szt.</t>
  </si>
  <si>
    <t>Projektor EPSON EB-S31 - 3 szt.</t>
  </si>
  <si>
    <t>Żelazko Philips GC 9550/02</t>
  </si>
  <si>
    <t>Wiertarko-wkrętarka MAKITA</t>
  </si>
  <si>
    <t>Laptop HP Elitebook 8460P (2 szt.)</t>
  </si>
  <si>
    <t>2011060554N</t>
  </si>
  <si>
    <t>Moc silnika głównego - 4 kW; moc silnika posuwu - 0,55 kW; moc silnika podnoszenia i ouszczania stołu 0,75 kW</t>
  </si>
  <si>
    <t>EUROMETAL Sp. z o.o.  80-297 Banino k/Gdańska , Miszewko 41</t>
  </si>
  <si>
    <t>Zabezpieczenie  zgodne z certyfikatem CE</t>
  </si>
  <si>
    <t>Warsztaty szkoleniowe, ul. Wojska Polskiego 141a, 86-100 Świecie</t>
  </si>
  <si>
    <t>Tokarka  uniwersalna</t>
  </si>
  <si>
    <t>Moc silnika głównego - 7,5 kW, moc silnika przesuwu - 275 kW</t>
  </si>
  <si>
    <t>Wiertarka  słupowa  W35</t>
  </si>
  <si>
    <t>Moc silnika głównego  1,5 kW, moc silnika posuwu - 0,25 kW</t>
  </si>
  <si>
    <t xml:space="preserve">Maszyna  wytrzymałościowa </t>
  </si>
  <si>
    <t>TIME Gruoup INC Impact testing Machine</t>
  </si>
  <si>
    <t>place zabaw, szatnia, stołówka</t>
  </si>
  <si>
    <t>800m - rzeka Wda</t>
  </si>
  <si>
    <t>8531B</t>
  </si>
  <si>
    <t>8560Z</t>
  </si>
  <si>
    <t>3. Wykaz monitoringu wizyjnego - system kamer itp.</t>
  </si>
  <si>
    <t>zabezpieczenia
(znane zabiezpieczenia p-poż 
i przeciwkradzieżowe)     (2)</t>
  </si>
  <si>
    <t>powierzchnia użytkowa 
(w m²) (3)</t>
  </si>
  <si>
    <t>8899Z</t>
  </si>
  <si>
    <t>4211Z</t>
  </si>
  <si>
    <t>8411Z</t>
  </si>
  <si>
    <t>02.01.2021</t>
  </si>
  <si>
    <t>26.11.2020</t>
  </si>
  <si>
    <t>parter</t>
  </si>
  <si>
    <t>Projektor NEC  M271X  ( 4 szt. x 2950,00 )</t>
  </si>
  <si>
    <t>Chłodziarka HAIER HTTF-406W</t>
  </si>
  <si>
    <t>gaśnica- sztuk 1</t>
  </si>
  <si>
    <t>gaśnica- sztuk 1, zamki patentowe</t>
  </si>
  <si>
    <t>staw w odległości 50 metrów, najbliższa rzeka Wisła w odległości ok. 8 km</t>
  </si>
  <si>
    <t>przebudowa kotłowni (160.760,59)</t>
  </si>
  <si>
    <t>x</t>
  </si>
  <si>
    <t>Powiatowa Biblioteka Publiczna w Świeciu</t>
  </si>
  <si>
    <t>9101A</t>
  </si>
  <si>
    <t>Powiatowa Biblioteka Publiczna</t>
  </si>
  <si>
    <t>Ul. Sądowa 5, 86-100 Świecie</t>
  </si>
  <si>
    <t>PBP</t>
  </si>
  <si>
    <t>Komputer Dell</t>
  </si>
  <si>
    <t>Monitor Benq21'5</t>
  </si>
  <si>
    <t>15. Powiatowa Biblioteka Publiczna w Świeciu</t>
  </si>
  <si>
    <t>Laptop Asus</t>
  </si>
  <si>
    <t>mienie będące w posiadaniu (użytkowane) na podstawie umów najmu, dzierżawy, użytkowania, leasingu lub umów pokrewnych</t>
  </si>
  <si>
    <t>Wartość mienia wykazanego poniżej została już ujęta w tabeli powyżej</t>
  </si>
  <si>
    <r>
      <t xml:space="preserve">Opis stanu technicznego budynku wg poniższych elementów budynku </t>
    </r>
  </si>
  <si>
    <t xml:space="preserve"> 1. Zespół Szkół Ogólnokształcących i Policealnych</t>
  </si>
  <si>
    <t>2. Dom Pomocy Społecznej w Gołuszycach</t>
  </si>
  <si>
    <t>3. Zespół Szkół Ponadgimnazjalnych w Świeciu</t>
  </si>
  <si>
    <t>4. Powiatowy Zarząd Dróg</t>
  </si>
  <si>
    <t>Parking, chodniki, ogrodzenie wraz z bramami</t>
  </si>
  <si>
    <t xml:space="preserve">Jednostki organizacyjne Powiatu Świeckiego </t>
  </si>
  <si>
    <t>Macierz dyskowa HP MSA2052</t>
  </si>
  <si>
    <t>Przełącznik CISCO Catalyst - 2 szt.</t>
  </si>
  <si>
    <t>Urządzenie wielofunkcyjne Kyocera MFP M2040DN - 2 szt.</t>
  </si>
  <si>
    <t>Drukarka Ecosys P3060DN</t>
  </si>
  <si>
    <t>Laptop ASUS R541UA-DM1287D</t>
  </si>
  <si>
    <t>Zestaw komputerowy LENOWO Ideacentre AIO</t>
  </si>
  <si>
    <t>Monitor Philips 223V5LSB</t>
  </si>
  <si>
    <t>KOTŁOWNIA z pomieszczeniami magazynowymi i zapleczem w pomieszczeniu piwnicznym budynku Nr 38 Bąkowo</t>
  </si>
  <si>
    <t>kotłownia z piecami na pelet i zapleczem</t>
  </si>
  <si>
    <t>Bąkowo 38, 86-160 Warlubie</t>
  </si>
  <si>
    <t>bardzo dobra, pod stałą kontrolą pomiary ochronne</t>
  </si>
  <si>
    <t>bardzo dobra - drzwi ognioodporne, okna okratowane</t>
  </si>
  <si>
    <t>bardzo dobra, po remoncie w 2017 r.</t>
  </si>
  <si>
    <t>dobra, w 2017 r. przebudowa kotłowni łącznie z wymianą pieca co na pelet</t>
  </si>
  <si>
    <t>bieżące naprawy, STAN DOBRY</t>
  </si>
  <si>
    <t>PAPA</t>
  </si>
  <si>
    <t>OPEL X83</t>
  </si>
  <si>
    <t>VIVARO B KOMBI 92 KW/125 KM MT6</t>
  </si>
  <si>
    <t>W0VJ7D602JV603847</t>
  </si>
  <si>
    <t>CSWLY55</t>
  </si>
  <si>
    <t>OSOBOWY</t>
  </si>
  <si>
    <t xml:space="preserve"> 1598/92</t>
  </si>
  <si>
    <t>12.12.2017</t>
  </si>
  <si>
    <t>12.12.2020</t>
  </si>
  <si>
    <t>3020 KG</t>
  </si>
  <si>
    <t>dozór pracowniczy całodobowy, hydrant przed domem, domofon, gaśnice proszkowe, kraty na oknach pomieszczeń biurowych</t>
  </si>
  <si>
    <t>Komputer Fujitsu Espimo</t>
  </si>
  <si>
    <t>Drukarka Godex RT 200</t>
  </si>
  <si>
    <t>Skaner</t>
  </si>
  <si>
    <t>Skaner kodów kreskowych</t>
  </si>
  <si>
    <t>Laptop LENOVO</t>
  </si>
  <si>
    <t>Kosa Stihl Fs-STAC 25-z</t>
  </si>
  <si>
    <t>2018</t>
  </si>
  <si>
    <t>Kosa Stihl Fs-89 AC 25-z</t>
  </si>
  <si>
    <t>zmywarka BOSCH SMS</t>
  </si>
  <si>
    <t>Mikrofalówka Samsung FG</t>
  </si>
  <si>
    <t xml:space="preserve">Mikrofalówka Sharp </t>
  </si>
  <si>
    <t>Mikser ręczny TBVV-450</t>
  </si>
  <si>
    <t>Płyta ceramiczna BOSCH</t>
  </si>
  <si>
    <t>Szafa chłodnicza Bolarus</t>
  </si>
  <si>
    <t>Lodówka Indesit</t>
  </si>
  <si>
    <t>Lodówka Amica</t>
  </si>
  <si>
    <t>Pralka Bosch WAB 202 l</t>
  </si>
  <si>
    <t>2018r. - przebudowa budynku byłego internatu: wymiana istniejącej drewnianej klatki shodowej na żelbetową, przebudowa pomieszczeń na sanitariaty i szatnie, wykoananie instalacji sanitarnych i elektrycznych, remont istniejących stropów, powiekszenie klatki schodowej, wykonanie przeciwpożarowego wyłącznika prądu. Łączny koszt remontu: 460 000,00 zł.</t>
  </si>
  <si>
    <t xml:space="preserve">2016 rok - roboty malarskie i towarzyszące w sali gimnastycznej: remont sufitu, ścian i posadzki  =          74 696,74 zł.                                                                                                                                                                                                                               </t>
  </si>
  <si>
    <t>Kserokopiarka RICOH MP2852SP</t>
  </si>
  <si>
    <t>Urządzenia wielofunkcyjne BROTHER DCP J100</t>
  </si>
  <si>
    <t>Komputer PC</t>
  </si>
  <si>
    <t>Projektor BenQ MX532</t>
  </si>
  <si>
    <t>Slider kamerowy</t>
  </si>
  <si>
    <t>Zaawansowany statyw video</t>
  </si>
  <si>
    <t>Kamera JVC</t>
  </si>
  <si>
    <t>Mikrofon RODE</t>
  </si>
  <si>
    <t>Laptop Lenovo Biznes B</t>
  </si>
  <si>
    <t>Tablet SAMSUNG T580  10 szt. x 999,00 zł.</t>
  </si>
  <si>
    <t>Laptop Dell Inspiron  3 szt. x 1 799,00 zł.</t>
  </si>
  <si>
    <t>Radioodtwarzacz PHILIPS AZ700   2 szt. x 446,35 zł.</t>
  </si>
  <si>
    <t xml:space="preserve">Radioodtwarzacz PHILIPS AZ700  </t>
  </si>
  <si>
    <t>Kamera cyfrowa SONY HDR-CX 625</t>
  </si>
  <si>
    <t>Laptop HP 250</t>
  </si>
  <si>
    <t>Zestaw komputerowy LENOVO AIO</t>
  </si>
  <si>
    <t>Komputer serwer</t>
  </si>
  <si>
    <t xml:space="preserve">Niszczarka </t>
  </si>
  <si>
    <t>Zestaw komputerowy LENOWO ALL</t>
  </si>
  <si>
    <t>LAPTOP HP 1 SZT</t>
  </si>
  <si>
    <t>AUDIOMETR</t>
  </si>
  <si>
    <t>KOMPUTER STACJONARNY LENOVO</t>
  </si>
  <si>
    <t>MONITOR IIYAMA</t>
  </si>
  <si>
    <t>Punkt dostępowy sieci Wi-fi</t>
  </si>
  <si>
    <t>Router LTE</t>
  </si>
  <si>
    <t>Serwer PE R330/E3-1240</t>
  </si>
  <si>
    <t>Urządzenie Samsung CLX-6260 (2 sztuki)</t>
  </si>
  <si>
    <t>Urządzenie Samsung ML 4070 (2 sztuki)</t>
  </si>
  <si>
    <t>Zestaw komputerowy Dell op 5250 (3 sztuki)</t>
  </si>
  <si>
    <t>Zestaw komputerowy Dell op 5250</t>
  </si>
  <si>
    <t>Zestaw komputerowy Dell Latiude 5590</t>
  </si>
  <si>
    <t>Serwer Dell PE R330/E3-1240</t>
  </si>
  <si>
    <t>LENOVO YOGA TAB310 Tablety x 4 szt</t>
  </si>
  <si>
    <t>LENOVO YOGA tablet</t>
  </si>
  <si>
    <t>FIAT</t>
  </si>
  <si>
    <t>SEDICI</t>
  </si>
  <si>
    <t>TSMFYB61S00178682</t>
  </si>
  <si>
    <t>CSW MG22</t>
  </si>
  <si>
    <t>03.09.2007</t>
  </si>
  <si>
    <t>ul. Wojska Polskiego 173 ; 86-100 Świecie</t>
  </si>
  <si>
    <t>Starostwo Powiatowe</t>
  </si>
  <si>
    <t>namiot reklamowy</t>
  </si>
  <si>
    <t>Kolumna aktywna RCFART 715A MKIV (mikser od nagłaśniania)</t>
  </si>
  <si>
    <t>Niszczarka Fellowes</t>
  </si>
  <si>
    <t>DYNACORD mikser</t>
  </si>
  <si>
    <t>Drukarka atramentowa HP CR768A</t>
  </si>
  <si>
    <t>Laminator WALLNER DWL</t>
  </si>
  <si>
    <t>Klimatyzator przenośny Blaupunkt MOBY BLUE 0909</t>
  </si>
  <si>
    <t>Dysk przenośny SEGATEBACKUP PLUS SLIM 2 TB</t>
  </si>
  <si>
    <t>Waga laboratoryjna WTC 2000 (2 szt.)</t>
  </si>
  <si>
    <t>Urządzenie wielofunkcyjne BROTHER DCP-L84</t>
  </si>
  <si>
    <t>Monitor LCD AOC 21,5"</t>
  </si>
  <si>
    <t xml:space="preserve">Zestaw komputerowy stacjonarny </t>
  </si>
  <si>
    <t>1. Malowanie klatki schodowej pomiędzy 2-3 kondygnacją - 1.500,00. 2. Wykonanie prac malarskich wraz z położeniem tynku mozaikowego na korytarzu przy Sali gimnast. oraz malowanie łazienek uczniowskich damskich i męskich - 24.299,97,-. 3. Remont schodow zewnętrznych wejściowych do budynku głównego szkoły od straony parkingu szkolnego - 12.500,00. 4. Wymiana stolarki drzwiowej, wykonanie prac malarskich wraz z położeniem tynku mozaikowego oraz wymianę parapetów na korytarzu I pietra - 57.786,61.</t>
  </si>
  <si>
    <t xml:space="preserve">1. Remont posadzek cementowych wraz z wymianą drzwi w pracowni ślusarskiej nr 1 i nr 2 - 50.555,20,-. 2. Malowanie pracowni ślusarskiej nr 1 i 2 - 10.068,01,-.          </t>
  </si>
  <si>
    <t>Niszczarka KOBRA</t>
  </si>
  <si>
    <t>Serwer stelażowy z kontrolerem pamięci masowej</t>
  </si>
  <si>
    <t>Waga ze wzrostomierzem</t>
  </si>
  <si>
    <t>Komp. All-in-one HP400aiont g3 i3 win 10pro (5 szt.)</t>
  </si>
  <si>
    <t>Drukarka Brother HL-I9310</t>
  </si>
  <si>
    <t>Dell Vostro i3/4GB/500GB/Windows10 Pro</t>
  </si>
  <si>
    <t>Kuchnia gazowa Amica</t>
  </si>
  <si>
    <t xml:space="preserve">Telewizor </t>
  </si>
  <si>
    <t>Komputer stacjonarny z oprogramowaniem (3szt.)</t>
  </si>
  <si>
    <t>Tablet (8szt.)</t>
  </si>
  <si>
    <t>Zestaw lamp błyskowych</t>
  </si>
  <si>
    <t>Aparat Nikon 015300+18-105VV (3szt.)</t>
  </si>
  <si>
    <t>Lampa NIKON SB.700</t>
  </si>
  <si>
    <t>Obiektyw Tomron SP AF 90mm F/2.8DL</t>
  </si>
  <si>
    <t>Obiektyw NIKON</t>
  </si>
  <si>
    <t>Switch us24</t>
  </si>
  <si>
    <t>Tachimetr</t>
  </si>
  <si>
    <t>Niwelator   ( szt.)</t>
  </si>
  <si>
    <t>Teodolit  (2szt.)</t>
  </si>
  <si>
    <t>Projektor multimedialny</t>
  </si>
  <si>
    <t>Laptop (2 szt.)</t>
  </si>
  <si>
    <t>Przenośny komp. Dla n-la z oprogr.</t>
  </si>
  <si>
    <t>Przenośne urzadzenie o funkcji komp. Dla ucznia z oprog. - tablet (10kpl.)</t>
  </si>
  <si>
    <t>dedykowane urządzenie umożliwiające ładowanie mobilnego sprzetu -tabletów</t>
  </si>
  <si>
    <t>Rozbudowa monitoringu w budynku "Starej Szkoły" oraz założenie monitoringu przy pracowniach informatycznych i gabinecie pedagogów szkolnych</t>
  </si>
  <si>
    <t>Urzadzenie wielofunkcyjne Brother (drukarka)</t>
  </si>
  <si>
    <t>Drukarka Brother DCP-T700W</t>
  </si>
  <si>
    <t>Kopiarka SHARP</t>
  </si>
  <si>
    <t xml:space="preserve">Kopiarka Sharp </t>
  </si>
  <si>
    <t>Drukarka NIVONA</t>
  </si>
  <si>
    <t>Komputer HP</t>
  </si>
  <si>
    <t>Laptop Lenovo</t>
  </si>
  <si>
    <t>DPS Gołuszyce z maszyn</t>
  </si>
  <si>
    <t>MUROWANY Z CEGŁY, w 2017 r. wykonano remont elewacji pałacu.</t>
  </si>
  <si>
    <t>kapitalny remont w latach 1990-1994, w latach 2008-2010 remonty wewnątrz budynku, 2016 r. wymiana obróbek blacharskich, rynien i pokrycia dachu papą , w  2017 r. odnowienie elewacji pałacu pod kontrolą konserwatora zabytków. Kwota remontu=183.301,44 zł.</t>
  </si>
  <si>
    <t>komputer stacjonarny (POW 2)</t>
  </si>
  <si>
    <t>przebieg</t>
  </si>
  <si>
    <t>Bąkowo 37A, 86-160 Warlubie</t>
  </si>
  <si>
    <t xml:space="preserve">Laptop HP </t>
  </si>
  <si>
    <t>Tablet KRUGER MATZ 1086  8 szt. x 1 388,67 zł.</t>
  </si>
  <si>
    <t>Lapto Dell V3568</t>
  </si>
  <si>
    <t>Urządzenie wielofunkcyjne SPC252SF</t>
  </si>
  <si>
    <t>Stacja pogodowa DAVIS VANTAGE PRO</t>
  </si>
  <si>
    <t xml:space="preserve">Projektor </t>
  </si>
  <si>
    <t>Drukarka HPLJpro MFP</t>
  </si>
  <si>
    <t>.-</t>
  </si>
  <si>
    <t>Piwnica - gaśnica proszkowa 2 kg,    gaśnica proszkowa 6 kg, I Piętro -  gaśnica proszkowa 2 kg  - 3 szt., pozostałe informacje zgodnie z danymi podanymi przez Powiatowy Urząd Pracy w Świeciu.</t>
  </si>
  <si>
    <t>Niszczarka FELLOWES 73 Ci</t>
  </si>
  <si>
    <t>Urządzenie wielofunkcyjne BROTHER</t>
  </si>
  <si>
    <t>Drukarka KONICA MINOLTA BIZHUB C227</t>
  </si>
  <si>
    <t xml:space="preserve">Zestaw komputerowy HP All in One </t>
  </si>
  <si>
    <t>Od rzeki1000 m</t>
  </si>
  <si>
    <t>Naprawa popękanych ścian, wykonanie tynków elewacji, utwardzenie podwórza kostką betonową, malowanie pomieszczeń, remont kondygnacji parteru, wymiana obróbek blacharskich, wykonanie izolacji pionowej ścian fundamentalnych, remont łazienek – 271.002,00 zł</t>
  </si>
  <si>
    <t>BITUMICZNA PŁYTA FALISTA</t>
  </si>
  <si>
    <t xml:space="preserve">PAPA </t>
  </si>
  <si>
    <t>ZASILACZ UPS</t>
  </si>
  <si>
    <t>UPS EVER SINLINE</t>
  </si>
  <si>
    <t>DYSK WD</t>
  </si>
  <si>
    <t>SWITCH DRAYTEK VIGOR 2862ac</t>
  </si>
  <si>
    <t>LAPTOP DELL VOSTRO</t>
  </si>
  <si>
    <t>ZESTAW KOMPUTEROWY</t>
  </si>
  <si>
    <t>PROJEKTOR</t>
  </si>
  <si>
    <t>SERWER DELL POWEREDGE T440</t>
  </si>
  <si>
    <t>LAPTOP LENOVO V130</t>
  </si>
  <si>
    <t>gaśnica proszkowa 2 kg ABC - 8 szt., gasnica proszkowa 6 kg ABC - 3 szt.;  gaśnica proszkowa 4 kg ABC - 1 szt; urządzenie UGS 2x - 1 szt.; hydrant wewnętrzny H25/15ŁA - 1 szt; kraty w oknach;  na parterze; czujniki i urządzenia alarmowe p.poż. (sygnał alarmowy lokalnie na terenie obiektu) i antywłamaniowe. Dozór firmy ochroniarskiej - część doby. Wejścia do budynku: 3 drzwi każde zabezpieczone od wewnątrz kratami, szyby antywłamaniowe, zamki - łącznie 6 szt. (patenty)</t>
  </si>
  <si>
    <t>Skaner - 4 szt.</t>
  </si>
  <si>
    <t>Urządzenie wielofunkcyjne EPSON - 2 szt.</t>
  </si>
  <si>
    <t>gaśnica proszkowa 6 kg ABC - 3 szt., urządzenie UGSE 2x - 1 szt.; kraty w oknach; (pomieszczenia użyczane znajdują się na parterze); czujniki i urządzenia alarmowe p.poż. i antywłamaniowe; dozór firmy ochroniarskiej - część doby</t>
  </si>
  <si>
    <t>19 gaśnic proszkowych, 1 hydrant, w drzwiach po 2 zamki, okratowane okna piwniczne i warsztatowe, elektroniczna sygnalizacja napadu i włamania, czujniki i urządzenia alarmowe. Informacja o sygnale alarmowym otrzymuje Kierownik Obwodu Drogowo Mostowego.</t>
  </si>
  <si>
    <t>Podzespół do rozbudowy serwera</t>
  </si>
  <si>
    <t>Zestawe komputerowy</t>
  </si>
  <si>
    <t>Monitor Dell</t>
  </si>
  <si>
    <t xml:space="preserve">Skoda </t>
  </si>
  <si>
    <t>Rapid</t>
  </si>
  <si>
    <t>TMBAR6NH9K4040455</t>
  </si>
  <si>
    <t>CSW LL69</t>
  </si>
  <si>
    <t>20.02.2019</t>
  </si>
  <si>
    <t>Koparko-ładowarka</t>
  </si>
  <si>
    <t>F31036</t>
  </si>
  <si>
    <t>Komatsu</t>
  </si>
  <si>
    <t>Kosiarka bijakowa</t>
  </si>
  <si>
    <t>B9521</t>
  </si>
  <si>
    <t>Ferri</t>
  </si>
  <si>
    <t>Walec</t>
  </si>
  <si>
    <t>Bomag</t>
  </si>
  <si>
    <t>Laptop Dell V 3568</t>
  </si>
  <si>
    <t>Zestaw Audio 4 Lab</t>
  </si>
  <si>
    <t>Monitor 65 cali Prometheon Activ Panel -2 szt</t>
  </si>
  <si>
    <t>4</t>
  </si>
  <si>
    <t>Urządzenie wielofunkcyjne HP</t>
  </si>
  <si>
    <t>Klimatyzator Gree</t>
  </si>
  <si>
    <t>Zestaw Dell P3430 (2 sztuki)</t>
  </si>
  <si>
    <t>Zestaw Dell OP5260 (4 sztuki)</t>
  </si>
  <si>
    <t>Zestaw Dell P3430</t>
  </si>
  <si>
    <t>Urządzenie Brother MFC-J3930DW</t>
  </si>
  <si>
    <t>Drukarka Brother HL-L5100DNY</t>
  </si>
  <si>
    <t>TABLET LENOVO TAB3 x 2 szt</t>
  </si>
  <si>
    <t>WAGA ELEKTRONICZNA MEDYCZNA</t>
  </si>
  <si>
    <t>PODŚWIETLANA TABLICA OKULISTYCZNA</t>
  </si>
  <si>
    <t>TERMINAL DANYCH</t>
  </si>
  <si>
    <t>LAPTOP DELL 3590</t>
  </si>
  <si>
    <t>Zestaw kamer Esesja wewnątrz budynku</t>
  </si>
  <si>
    <t>Komputer PC i3 8100 (10szt.)</t>
  </si>
  <si>
    <t>Kopiarka Kyocera Taskalfa 3212i</t>
  </si>
  <si>
    <t>Tablica kopiująca</t>
  </si>
  <si>
    <t>Laptop Dell V3568</t>
  </si>
  <si>
    <t>Tablet Kruger Matz 1086 (16szt.)</t>
  </si>
  <si>
    <t>Dysk przenośny 2TB (2szt.)</t>
  </si>
  <si>
    <t>Kolektor danych Newland MT90 2D android</t>
  </si>
  <si>
    <t>Urządzenie wielofunkcyjne OKI MC363dn</t>
  </si>
  <si>
    <t>138</t>
  </si>
  <si>
    <t>1197</t>
  </si>
  <si>
    <t>Komputer PC i5 960k 16gb 1TB+SSD (20szt.)</t>
  </si>
  <si>
    <t>Pralka Beko WRE6511BWW</t>
  </si>
  <si>
    <t>Projektor Optoma x400dlp</t>
  </si>
  <si>
    <t>Komputery Dell Vostro 3900MT win7/10pro-17szt</t>
  </si>
  <si>
    <t>Monitor LG 23,8" 24MT - 17 szt.</t>
  </si>
  <si>
    <t>Laptop DELL V3568 92 szt.)</t>
  </si>
  <si>
    <t>Komputer (2 szt.)</t>
  </si>
  <si>
    <t>PC Lenovo v530win 10pro z Philips 23v5lhs82 (7kpl.)</t>
  </si>
  <si>
    <t xml:space="preserve">Pionowe frezarskie centrum obróbcze z </t>
  </si>
  <si>
    <t>HAAS AUTOMATION, INC. OXNARD, CA. 93030</t>
  </si>
  <si>
    <t xml:space="preserve">Gaśnice, hydranty, okna antywłamaniowe klasy C, instalacja larmowa, montoring wizyjny, </t>
  </si>
  <si>
    <t>Gasnice, moniotoring wizyjny, okna antywłamaniowe, drzwi wejsciowe zamykane na dwa zamki.</t>
  </si>
  <si>
    <t>Wielospadowy- dachówka oraz częściowo płaski pokryty papą.</t>
  </si>
  <si>
    <t>dobre</t>
  </si>
  <si>
    <t xml:space="preserve"> dobra</t>
  </si>
  <si>
    <t>platforma przyschodowa</t>
  </si>
  <si>
    <t>Wielospadowy - dachówka.</t>
  </si>
  <si>
    <t>Komputer DELL</t>
  </si>
  <si>
    <t>Drukarka brother</t>
  </si>
  <si>
    <t>Notebook Asus</t>
  </si>
  <si>
    <t>Gaśnice proszkowe-  15 sztuk, hydranty, instalacja sygnalizacji pożaru</t>
  </si>
  <si>
    <t>Gaśnice proszkowe- 9 sztuk, hydranty, instalacja sygnalizacji pożaru</t>
  </si>
  <si>
    <t>Gaśnica proszkowa 1</t>
  </si>
  <si>
    <t>wykonanie elewacji (2011-148.031,00), wentylacja i remontw kuchni (2013-71.911),wymiana stolarki okiennej, założenie solarów(2014- 617.944,00), przebudowa pomieszczeń gosp- mag na pomieszczenia socjalne (2016-55.000zł), dobudowa palarnii (2017-50.000zł)</t>
  </si>
  <si>
    <t>drewniany, kryty dachówką</t>
  </si>
  <si>
    <t>elewacja dworku (2014-2018- 512.195,00 zł)</t>
  </si>
  <si>
    <t>zły</t>
  </si>
  <si>
    <t>Drukarka HP Laser Jet</t>
  </si>
  <si>
    <t xml:space="preserve">Drukarka HP Laser Jet </t>
  </si>
  <si>
    <t>Drukarka HP Laser Jet M426</t>
  </si>
  <si>
    <t>Telewizor SAMSUNG 65</t>
  </si>
  <si>
    <t>Susarka Bosch WTH</t>
  </si>
  <si>
    <t>pralka bosch wat</t>
  </si>
  <si>
    <t xml:space="preserve">Pralka Bosch </t>
  </si>
  <si>
    <t xml:space="preserve">pralka Bosch </t>
  </si>
  <si>
    <t>2019</t>
  </si>
  <si>
    <t>CSW03500</t>
  </si>
  <si>
    <t>CSW41PE</t>
  </si>
  <si>
    <t>Zespół Szkół Ponadpostawowych w  Świeciu</t>
  </si>
  <si>
    <t>Budynek mieszkalny pensjonariuszy, pow. Użyt. 2394 m2</t>
  </si>
  <si>
    <t>Budynek administracyjno mieszkalny (dworek) pow. Użytk. 808,2 m2</t>
  </si>
  <si>
    <t>Kostnica 9 zabytek) pow. Użytk. 13,6 m3</t>
  </si>
  <si>
    <t>Budynek mieszkalno magazynowy pow. Użytkowa 216,00m2</t>
  </si>
  <si>
    <t>Budynek garażowo- gospodarczy pow. Użytk. 389,3m2</t>
  </si>
  <si>
    <t>Budynek warsztatowy pow. Użytk. 42,6 m2</t>
  </si>
  <si>
    <t>Budynek terapeutyczny pow. 531,5 m2</t>
  </si>
  <si>
    <t>Szklarnie z zapleczem oraz kotłownia</t>
  </si>
  <si>
    <t>Instalacja solarna - budynek pawilon DPS</t>
  </si>
  <si>
    <t>częściowo- mieszkalny</t>
  </si>
  <si>
    <t>uprawa roślin, kotłownia</t>
  </si>
  <si>
    <t>Gołuszyce 26,                              86-120 Pruszcz</t>
  </si>
  <si>
    <t xml:space="preserve">nazwa środka trwałego </t>
  </si>
  <si>
    <t>Komputer NUC</t>
  </si>
  <si>
    <t>Drukarka HP Laser M 426</t>
  </si>
  <si>
    <t>03.09.2021</t>
  </si>
  <si>
    <t>30.04.2021</t>
  </si>
  <si>
    <t>08.06.2021</t>
  </si>
  <si>
    <t>Zestaw komputerowy Lenovo</t>
  </si>
  <si>
    <t>Projektor multimedialny VIEWSONIC PX700HD</t>
  </si>
  <si>
    <t xml:space="preserve">Drukarka BANACH 3D </t>
  </si>
  <si>
    <t>Kserokopiarka RICOH MPC3002</t>
  </si>
  <si>
    <t>Monitor interaktywny NEVELINE 65"</t>
  </si>
  <si>
    <t>Sieiowe urządzenie wielofunkcyjne Brother MFC T910DWAP1</t>
  </si>
  <si>
    <t>Drukarka Brother HL-L6400DWYJ1</t>
  </si>
  <si>
    <t>Teleskop GBKDOB12" FLEX TUBE GOTO</t>
  </si>
  <si>
    <t>Teleskop LUNT LS60THA/B1200 CPT</t>
  </si>
  <si>
    <t xml:space="preserve">Teleskop optyczny ED100 OTAW z szukaczem </t>
  </si>
  <si>
    <t>Latop Lenovo v130</t>
  </si>
  <si>
    <t>Prenośny komputer dla ucznia wraz z oprogramowaniem Lenovo  15 szt. x 1.531,35 zł.</t>
  </si>
  <si>
    <t>Przenośny komputer dla nauczyciela Lenovo V130-15IKB</t>
  </si>
  <si>
    <t>Kamera ZWO ASI294MC PRO USB 3.0 color</t>
  </si>
  <si>
    <t>Drukarka HPLJ Color</t>
  </si>
  <si>
    <t>Komputer Dell Inspiron</t>
  </si>
  <si>
    <t>Monitor LED IIYAMA</t>
  </si>
  <si>
    <t>Aparat Panasonic</t>
  </si>
  <si>
    <t xml:space="preserve">Notebook </t>
  </si>
  <si>
    <t>kraty w oknach</t>
  </si>
  <si>
    <t>kraty w oknach, gaśnice 4</t>
  </si>
  <si>
    <t>Budynek Powiatu Świeckiego + Plac zabaw wokół budynku - obiekt ubezpieczony przez właściciela tj. Starostwo Powiatowe w Świeciu - PCPR zajmuje część budynku/Plac zabaw</t>
  </si>
  <si>
    <t>1983 r. - budynek został rozbudowany (część zajmowana przez PCPR zakończono                w 2006 r.)</t>
  </si>
  <si>
    <t>Klimatyzator ścienny Gree GWH(07)MA-K3DNA 3E/I</t>
  </si>
  <si>
    <t>Klimatyzator ścienny Gree GWH(24)NK3FO</t>
  </si>
  <si>
    <t>Klimatyzator ścienny Gree</t>
  </si>
  <si>
    <t>Niszczarka HSM B24 4,5X30</t>
  </si>
  <si>
    <t>Niszczarka HSM B32 4,5X30</t>
  </si>
  <si>
    <t>Zestaw komputerowy LENOVO ALL IN ONE</t>
  </si>
  <si>
    <t>Laminator Fellowes Jupiter 2 A3</t>
  </si>
  <si>
    <t xml:space="preserve">Drukarka KYOCERA ECOSYS </t>
  </si>
  <si>
    <t>Składnica akt jednostki - Starostwo Powiatowe w Świeciu, ul. Gen. Józefa Hallera 9, 86-100 Świecie</t>
  </si>
  <si>
    <t>budynek Powiatu Świeckiego, ubezpieczony przez Powiat Świecki, zabezpieczenie zgodne z danymi podanymi przez Starostwo Powiatowe w Świeciu</t>
  </si>
  <si>
    <t>URZĄDZENIE WIELOFUNKCYJNE</t>
  </si>
  <si>
    <t>SWITCH 24 PORTDLINK</t>
  </si>
  <si>
    <t>NOTEBOOCK LENOVO 2 SZT</t>
  </si>
  <si>
    <t>NOTEBOOCK  1 SZT</t>
  </si>
  <si>
    <t>4. Oprogramowanie (proszę podać łączną wartość oprogramowania)</t>
  </si>
  <si>
    <t>Serwer HPE DL325</t>
  </si>
  <si>
    <t>Biblioteka taśmowa</t>
  </si>
  <si>
    <t>241.940 km</t>
  </si>
  <si>
    <t>74.220 km</t>
  </si>
  <si>
    <t>Urządzenie wielofunkcyjne Brother</t>
  </si>
  <si>
    <t>Zasilacze UPS 6 sztuk po 709,00</t>
  </si>
  <si>
    <t>05-02-2021</t>
  </si>
  <si>
    <t>04-02-2021</t>
  </si>
  <si>
    <t>22-07-2021</t>
  </si>
  <si>
    <t>zestaw głośnomówiący</t>
  </si>
  <si>
    <t>17.01.2022</t>
  </si>
  <si>
    <t>20.02.2022</t>
  </si>
  <si>
    <t>11-12-2021</t>
  </si>
  <si>
    <t>03.10.2021</t>
  </si>
  <si>
    <t>Komputer ACER</t>
  </si>
  <si>
    <t xml:space="preserve">Urządzenie wielofunkcyjne Konica Minolta </t>
  </si>
  <si>
    <t xml:space="preserve">Świecie ul. Hallera 9 </t>
  </si>
  <si>
    <t>budynek ubezpiecza Starostwo Powiatowe w Świeciu</t>
  </si>
  <si>
    <t>starostwo</t>
  </si>
  <si>
    <t>Wirówka Dalia</t>
  </si>
  <si>
    <t>Monitor IIyama</t>
  </si>
  <si>
    <t>Żelazko Tefal</t>
  </si>
  <si>
    <t>Mikrofon bezprzewodowy  Shure</t>
  </si>
  <si>
    <t>Ekspres Philips</t>
  </si>
  <si>
    <t>Drukarka HP Office Jet 7110</t>
  </si>
  <si>
    <t>Urządzenie do suszenia arkusików papieru - Speed Dryer</t>
  </si>
  <si>
    <t>230 VACI 50Hz 10A</t>
  </si>
  <si>
    <t>FRANK-PTI GMBH</t>
  </si>
  <si>
    <t xml:space="preserve">Lokal przy ulicy A. Mickiewicza w Świeciu (pomieszczenie w kamienicy po dawnym sklepie) należące do Powiatu.  W lokalu tym przechowujemy sprzęt z pracowni technika usług kosmetycznych (fotele kosmetyczne, lampy itp.) oraz z pracowni opiekuna medycznego (łóżka, fantomy itp.) Pomieszczenie służy nam za magazyn do czasu zakończenia rozbudowy szkoły. Planowane zakończenie rozbudowy - 31.08.2021 r. </t>
  </si>
  <si>
    <t>stan bardzo dobry, kapitalny remont kotłowni z przebudową i zamontowaniem nowych pieców na pelet w 2017 r.,  2019 r.w przebudowa II etap.</t>
  </si>
  <si>
    <t>komputer Lenowo V530S SFF</t>
  </si>
  <si>
    <t>13.07.2021</t>
  </si>
  <si>
    <t>22.10.2020</t>
  </si>
  <si>
    <t>21.11.2020</t>
  </si>
  <si>
    <t>nowa-2020</t>
  </si>
  <si>
    <t>nowa - 2020</t>
  </si>
  <si>
    <t>wymiana ogrodzenia od ul. Nowej - 2016</t>
  </si>
  <si>
    <t>wymiana stolarki okiennej i drzwiowej - 2008-9, malowanie pomieszczeń i wymiana posadzek - 2009, wymiana instalacji elektrycznej - 2016</t>
  </si>
  <si>
    <t>Zestaw Wirtualna Gazetka Szkolna (monitor, player)</t>
  </si>
  <si>
    <t>Monitor interaktywny 65"</t>
  </si>
  <si>
    <t>Zestawy komuterowe Dell+monitor 13 szt.</t>
  </si>
  <si>
    <t>Monitor 55 cali player z oprogramowaniem</t>
  </si>
  <si>
    <t>Laptop Lenovo 15,6 cala</t>
  </si>
  <si>
    <t>Notebook Dell Inspiration 15,6 cala - 3 szt.</t>
  </si>
  <si>
    <t>Drukarka 3D</t>
  </si>
  <si>
    <t>Projektor SONY</t>
  </si>
  <si>
    <t>Drukarka laserowa OKI C834NW</t>
  </si>
  <si>
    <t>Niszczarka</t>
  </si>
  <si>
    <t xml:space="preserve">edukacja </t>
  </si>
  <si>
    <t xml:space="preserve">edukacja, mieszkania </t>
  </si>
  <si>
    <t>jest zabytkowy , podlega nadzorowi konserwatora</t>
  </si>
  <si>
    <t>edukacja</t>
  </si>
  <si>
    <t xml:space="preserve">ul. Kościuszki 6, 86-100 Świecie  </t>
  </si>
  <si>
    <t xml:space="preserve">ul. Wojska Polskiego 149, 86-100 Świecie </t>
  </si>
  <si>
    <t>ul. Wojska Polskiegpo 141a, 86-100 Świecie</t>
  </si>
  <si>
    <t xml:space="preserve">Komputer PC  </t>
  </si>
  <si>
    <t>Szatkownica warzyw robot Coupe CL-20+kl. Tarcz</t>
  </si>
  <si>
    <t>Kopiarka Kyocera Taskalfa</t>
  </si>
  <si>
    <t>Urządz. Wielofunkc.kolorowe atr.Brother MFC-J3530DW</t>
  </si>
  <si>
    <t>Komp.stacj.klasy PCPCS Aer B350B-32 SZT.</t>
  </si>
  <si>
    <t>Zest.komp.(monit ADCG246DVQ6+jedn.cent.PCSAer H310B)-24 szt.</t>
  </si>
  <si>
    <t>Drukarka (urzą.wielof.)kolor.A3Brother MFC-L3776 - 4 szt.</t>
  </si>
  <si>
    <t>Drukarka (urzą.wielof) kolor A3Brother MFC J3930DW</t>
  </si>
  <si>
    <t>Komp. Stacjonarny ALL In One (32 szt.)</t>
  </si>
  <si>
    <t>FortiGate</t>
  </si>
  <si>
    <t>Notebook Vostro 5490</t>
  </si>
  <si>
    <t>Tablet Huawei Mediapad T5 53010NXP/LFH 10.1"(8szt.)</t>
  </si>
  <si>
    <t>Przenośny komp.z oprogr, pak.biur.i antywirus. HP Daviliong Gamingo 17 - 2 szt.</t>
  </si>
  <si>
    <t>Przenośny komp. Z oprogr.HP Pavilion Gaming 17</t>
  </si>
  <si>
    <t>Rzutnik medialny EB-405 - szt.4</t>
  </si>
  <si>
    <t>Wizualizier Optoma DC550 - 4 szt.</t>
  </si>
  <si>
    <t>Kasa fiskalna - 6 szt.</t>
  </si>
  <si>
    <t>Dedykowane urządzenie umożliwiające ładowanie sprzętu - kasy fiskalne</t>
  </si>
  <si>
    <t>Urządz. Do znakowania towarów (drukarka etykiet) - 3 szt.</t>
  </si>
  <si>
    <t>Skaner bezprzewodowy - 5 szt.</t>
  </si>
  <si>
    <t xml:space="preserve">Kolektor danych - 3 szt. </t>
  </si>
  <si>
    <t>288 842,04  zł.</t>
  </si>
  <si>
    <t>26.09.2017</t>
  </si>
  <si>
    <t xml:space="preserve">26.09.2017 </t>
  </si>
  <si>
    <t>Poziome tokarskie cent.obróbcze+opr.</t>
  </si>
  <si>
    <t xml:space="preserve">HAAS </t>
  </si>
  <si>
    <t>Przecinarka Taśmowa</t>
  </si>
  <si>
    <t>moc 1,3:1,8kW</t>
  </si>
  <si>
    <t>CORMAK</t>
  </si>
  <si>
    <t>Szlifierka taśmowa ostrząca</t>
  </si>
  <si>
    <t>moc 2,5:3,3 kW</t>
  </si>
  <si>
    <t>Dysza chłodząca  powietrzem</t>
  </si>
  <si>
    <t>86-105 Świecie, Paderewskiego 5A</t>
  </si>
  <si>
    <t>Drukarki Brother 6 sztuk (cena jednostkowa 764zl.)</t>
  </si>
  <si>
    <t>Laptop HP 8 szt. (cena jednostkowa 2500zl. )</t>
  </si>
  <si>
    <t>"Podłoga interaktywna"</t>
  </si>
  <si>
    <t>Skoda</t>
  </si>
  <si>
    <t>Superb</t>
  </si>
  <si>
    <t>TMBAJ7NPXH7021506</t>
  </si>
  <si>
    <t>31.08.2018</t>
  </si>
  <si>
    <t>Aveo</t>
  </si>
  <si>
    <t>KL1SF48TJ7B711608</t>
  </si>
  <si>
    <t>27.12.2006</t>
  </si>
  <si>
    <t>7. Zespół Szkół Ponadpodstawowych w Świeciu</t>
  </si>
  <si>
    <t>łóżko majorka</t>
  </si>
  <si>
    <t>komoda majorka</t>
  </si>
  <si>
    <t>szafa przesuwna</t>
  </si>
  <si>
    <t>4 sztuki</t>
  </si>
  <si>
    <t>2 sztuki</t>
  </si>
  <si>
    <t xml:space="preserve">oczyszczacz powietrza </t>
  </si>
  <si>
    <t>odkurzacz</t>
  </si>
  <si>
    <t>3 sztuki</t>
  </si>
  <si>
    <t>13. Centrum Administracyjne Obsługi Placówek Opiekuńczo Wychowawczych w Bąkowie</t>
  </si>
  <si>
    <t>15.01.2021</t>
  </si>
  <si>
    <t>X</t>
  </si>
  <si>
    <t>SUMA UBEZPIECZENIA</t>
  </si>
  <si>
    <t>110</t>
  </si>
  <si>
    <t>559-17-04-734</t>
  </si>
  <si>
    <t>zarząd 593,56 km dróg</t>
  </si>
  <si>
    <t>559-14- 06- 528</t>
  </si>
  <si>
    <t>8560Z, 8532C</t>
  </si>
  <si>
    <t>23</t>
  </si>
  <si>
    <t>8413Z</t>
  </si>
  <si>
    <t>50</t>
  </si>
  <si>
    <t>20</t>
  </si>
  <si>
    <t>b/d</t>
  </si>
  <si>
    <t>12</t>
  </si>
  <si>
    <t>8560Z, 7414A</t>
  </si>
  <si>
    <t>47</t>
  </si>
  <si>
    <t>297</t>
  </si>
  <si>
    <t>43</t>
  </si>
  <si>
    <t>384</t>
  </si>
  <si>
    <t>092530597</t>
  </si>
  <si>
    <t>559-17-85-052</t>
  </si>
  <si>
    <t>90</t>
  </si>
  <si>
    <t>174</t>
  </si>
  <si>
    <t>8790Z, 8510Z, 8532C</t>
  </si>
  <si>
    <t>55</t>
  </si>
  <si>
    <t>130</t>
  </si>
  <si>
    <t>8560Z, 8531B, 8532A, 8541A</t>
  </si>
  <si>
    <t>83</t>
  </si>
  <si>
    <t>360</t>
  </si>
  <si>
    <t>559-20-40-667</t>
  </si>
  <si>
    <t>35</t>
  </si>
  <si>
    <t>82</t>
  </si>
  <si>
    <t>559-20-40-650</t>
  </si>
  <si>
    <t>ul. Klasztorna 2,                 86-100 Świecie</t>
  </si>
  <si>
    <t>ul. Kościuszki 6a,            86-100  Swiecie</t>
  </si>
  <si>
    <t>ul. Myśliwska 1,                86-170 Nowe</t>
  </si>
  <si>
    <t>ul. Gimnazjalna 3,                             86-100 Świecie</t>
  </si>
  <si>
    <t>ul. Paderewskiego 5A,                  86-105 Świecie</t>
  </si>
  <si>
    <t>ul.Szkolna 8,                    86-160 Warlubie</t>
  </si>
  <si>
    <t>Bąkowo 37,                     86-160 Warlubie</t>
  </si>
  <si>
    <t>Bąkowo 38/13,                 86-160 Warlubie</t>
  </si>
  <si>
    <t>Gołuszyce 26,                  86-120 Pruszcz</t>
  </si>
  <si>
    <t>ul. Sądowa 5,                     86-100 Świecie</t>
  </si>
  <si>
    <t>Kamery wewnątrz i na zewnątrz budynku</t>
  </si>
  <si>
    <t>Komp. Przenośny HP 15S z oprogramowaniem 109szt.</t>
  </si>
  <si>
    <t>13.08.2021</t>
  </si>
  <si>
    <t>12.08.2024</t>
  </si>
  <si>
    <t>11.01.2021</t>
  </si>
  <si>
    <t>10.01.2022</t>
  </si>
  <si>
    <t>03.01.2021</t>
  </si>
  <si>
    <t>26.01.2021</t>
  </si>
  <si>
    <t>12.04.2021</t>
  </si>
  <si>
    <t>22.01.2021</t>
  </si>
  <si>
    <t>09.05.2021</t>
  </si>
  <si>
    <t>27.11.2020</t>
  </si>
  <si>
    <t>27.03.2021</t>
  </si>
  <si>
    <t>18.03.2021</t>
  </si>
  <si>
    <t>02.01.2024</t>
  </si>
  <si>
    <t>25.01.2024</t>
  </si>
  <si>
    <t>11.04.2024</t>
  </si>
  <si>
    <t>21.01.2024</t>
  </si>
  <si>
    <t>08.05.2024</t>
  </si>
  <si>
    <t>26.03.2024</t>
  </si>
  <si>
    <t>17.03.2024</t>
  </si>
  <si>
    <t>26.11.2023</t>
  </si>
  <si>
    <t>17.01.2024</t>
  </si>
  <si>
    <t>27.02.2024</t>
  </si>
  <si>
    <t>18.01.2021</t>
  </si>
  <si>
    <t>28.02.2021</t>
  </si>
  <si>
    <t>19.02.2024</t>
  </si>
  <si>
    <t>05.04.2021</t>
  </si>
  <si>
    <t>04.04.2024</t>
  </si>
  <si>
    <t>29.05.2021</t>
  </si>
  <si>
    <t>28.05.2024</t>
  </si>
  <si>
    <t>18.12.2020</t>
  </si>
  <si>
    <t>17.12.2023</t>
  </si>
  <si>
    <t>08.12.2020</t>
  </si>
  <si>
    <t>07.12.2023</t>
  </si>
  <si>
    <t>14.01.2024</t>
  </si>
  <si>
    <t>25.11.2023</t>
  </si>
  <si>
    <t>11.12.2021</t>
  </si>
  <si>
    <t>01.01.2024</t>
  </si>
  <si>
    <t>27.06.2024</t>
  </si>
  <si>
    <t>18.06.2024</t>
  </si>
  <si>
    <t>17.11.2020</t>
  </si>
  <si>
    <t>16.11.2023</t>
  </si>
  <si>
    <t>01.12.2023</t>
  </si>
  <si>
    <t>02.12.2020</t>
  </si>
  <si>
    <t>28.06.2021</t>
  </si>
  <si>
    <t>19.06.2021</t>
  </si>
  <si>
    <t>20.02.2021</t>
  </si>
  <si>
    <t>18.08.2021</t>
  </si>
  <si>
    <t>17.08.2024</t>
  </si>
  <si>
    <t>24.12.2020</t>
  </si>
  <si>
    <t>23.12.2023</t>
  </si>
  <si>
    <t>24.12.2021</t>
  </si>
  <si>
    <t>TAK - rozszerzony</t>
  </si>
  <si>
    <t>TAK - pełny</t>
  </si>
  <si>
    <t>Zielona Karta</t>
  </si>
  <si>
    <t>SU AC</t>
  </si>
  <si>
    <t>O</t>
  </si>
  <si>
    <t>KB</t>
  </si>
  <si>
    <t>O*</t>
  </si>
  <si>
    <t>Zespół Szkół  w Nowem</t>
  </si>
  <si>
    <t>Placówka Opiekuńczo Wychowawcza nr 1 w Bąkowie</t>
  </si>
  <si>
    <t xml:space="preserve">Placówka Opiekuńczo-Wychowawcza nr 3 w Bąkowie, </t>
  </si>
  <si>
    <t>363165808</t>
  </si>
  <si>
    <t>8. Zespół Szkół  w Nowem</t>
  </si>
  <si>
    <t>ZS Nowe</t>
  </si>
  <si>
    <t>OKRES UBEZPIECZENIA</t>
  </si>
  <si>
    <t>17.11.2020-16.11.2023</t>
  </si>
  <si>
    <t>27.03.2021-16.11.2023</t>
  </si>
  <si>
    <t>POWIAT ŚWIECKI</t>
  </si>
  <si>
    <t>TABELA NR 1 - WYKAZ BUDYNKÓW BUDYNKÓW I BUDOWLI</t>
  </si>
  <si>
    <t>TABELA NR 2 - WYKAZ SPRZĘTU ELEKTRONICZNEGO</t>
  </si>
  <si>
    <t xml:space="preserve">POWIAT ŚWIECKI  </t>
  </si>
  <si>
    <t>TABELA NR 3 - INFORMACJA O ŚRODKACH TRWAŁYCH</t>
  </si>
  <si>
    <r>
      <t xml:space="preserve">Grupa IV  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(bez sprzętów elektronicznych wykazanych w tabeli nr 2)</t>
    </r>
  </si>
  <si>
    <r>
      <t xml:space="preserve">Grupa VI    </t>
    </r>
    <r>
      <rPr>
        <b/>
        <sz val="10"/>
        <rFont val="Tahoma"/>
        <family val="2"/>
      </rPr>
      <t xml:space="preserve"> </t>
    </r>
    <r>
      <rPr>
        <b/>
        <sz val="9"/>
        <rFont val="Tahoma"/>
        <family val="2"/>
      </rPr>
      <t>(bez sprzętów elektronicznych wykazanych w tabeli nr 2)</t>
    </r>
  </si>
  <si>
    <r>
      <t xml:space="preserve">Grupa VII   </t>
    </r>
    <r>
      <rPr>
        <b/>
        <sz val="10"/>
        <rFont val="Tahoma"/>
        <family val="2"/>
      </rPr>
      <t xml:space="preserve"> </t>
    </r>
    <r>
      <rPr>
        <b/>
        <sz val="9"/>
        <rFont val="Tahoma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</si>
  <si>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Tahoma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</si>
  <si>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9"/>
        <rFont val="Tahoma"/>
        <family val="2"/>
      </rPr>
      <t>bez sprzętów elektronicznych wykazanych w tabeli nr 2</t>
    </r>
  </si>
  <si>
    <r>
      <t xml:space="preserve">1. Wykaz sprzętu elektronicznego </t>
    </r>
    <r>
      <rPr>
        <b/>
        <i/>
        <u val="single"/>
        <sz val="11"/>
        <rFont val="Tahoma"/>
        <family val="2"/>
      </rPr>
      <t>stacjonarnego</t>
    </r>
    <r>
      <rPr>
        <b/>
        <i/>
        <sz val="11"/>
        <rFont val="Tahoma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</si>
  <si>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Tahoma"/>
        <family val="2"/>
      </rPr>
      <t>przenośnego</t>
    </r>
    <r>
      <rPr>
        <b/>
        <i/>
        <sz val="11"/>
        <rFont val="Tahoma"/>
        <family val="2"/>
      </rPr>
      <t xml:space="preserve"> </t>
    </r>
  </si>
  <si>
    <r>
      <rPr>
        <sz val="10"/>
        <color indexed="8"/>
        <rFont val="Tahoma"/>
        <family val="2"/>
      </rPr>
      <t>Klimatyzator ścienny Gree GWH09QB-K6DNA5I/I</t>
    </r>
  </si>
  <si>
    <r>
      <t>Komputer INTEL CORE</t>
    </r>
    <r>
      <rPr>
        <sz val="8"/>
        <rFont val="Tahoma"/>
        <family val="2"/>
      </rPr>
      <t xml:space="preserve"> i3 4170/Win10Pro</t>
    </r>
    <r>
      <rPr>
        <sz val="9"/>
        <rFont val="Tahoma"/>
        <family val="2"/>
      </rPr>
      <t xml:space="preserve"> szt. 15 x 1600,00</t>
    </r>
  </si>
  <si>
    <r>
      <t xml:space="preserve">RODZAJ WARTOŚCI
</t>
    </r>
    <r>
      <rPr>
        <sz val="10"/>
        <rFont val="Tahoma"/>
        <family val="2"/>
      </rPr>
      <t>(O - ODTWORZENIOWA
O* - ODTWORZENIOWA OKREŚLONA PRZEZ UBEZPIECZONEGO
KB - KSIĘGOWA BRUTTO)</t>
    </r>
  </si>
  <si>
    <r>
      <t>1.328,09 m</t>
    </r>
    <r>
      <rPr>
        <vertAlign val="superscript"/>
        <sz val="11"/>
        <rFont val="Tahoma"/>
        <family val="2"/>
      </rPr>
      <t>2</t>
    </r>
  </si>
  <si>
    <r>
      <t>ul. Sądowa 18, 86-100 Świecie (</t>
    </r>
    <r>
      <rPr>
        <u val="single"/>
        <sz val="9"/>
        <rFont val="Tahoma"/>
        <family val="2"/>
      </rPr>
      <t>pozostałe wymagane informacje zgodnie z danymi podanymi przez Starostwo Powiatowe w                  Świeciu)</t>
    </r>
  </si>
  <si>
    <r>
      <t>Budynek Powiatowego Urzędu Pracy, powierzchnia zajmowana przez PCPR -</t>
    </r>
    <r>
      <rPr>
        <sz val="9"/>
        <color indexed="8"/>
        <rFont val="Tahoma"/>
        <family val="2"/>
      </rPr>
      <t xml:space="preserve"> 226,29 m/2 - I piętro, pomieszczenia piwniczne </t>
    </r>
  </si>
  <si>
    <r>
      <t>ul. Wojska Polskiego 195A, 86-100 Świecie (</t>
    </r>
    <r>
      <rPr>
        <u val="single"/>
        <sz val="9"/>
        <rFont val="Tahoma"/>
        <family val="2"/>
      </rPr>
      <t>pozostałe wymagane informacje zgodnie z danymi podanymi przez Powiatowy Urząd Pracy w Świeciu)</t>
    </r>
  </si>
  <si>
    <t>1.464,7 m²</t>
  </si>
  <si>
    <t>TABELA NR 4 - WYKAZ POJAZDÓW I POJAZDÓW WOLNOBIEŻNYCH</t>
  </si>
  <si>
    <r>
      <t xml:space="preserve">Wyposażenie dodatkowe** </t>
    </r>
    <r>
      <rPr>
        <b/>
        <sz val="10"/>
        <color indexed="10"/>
        <rFont val="Tahoma"/>
        <family val="2"/>
      </rPr>
      <t>(wartość należy dodać do SU AC)</t>
    </r>
  </si>
  <si>
    <t>Dalian Machine Tool Imp. &amp;Exp. Corp 100 Liaohe east Road DD Port, Deweloping Zone Dalian, P.R. China 116620</t>
  </si>
  <si>
    <t>TABELA NR 5 - WYKAZ MASZYN I URZĄDZEŃ</t>
  </si>
  <si>
    <t>(UBEZPIECZENIE MASZYN I URZĄDZEŃ OD USZKODZEŃ OD WSZYSTKICH RYZYK)</t>
  </si>
  <si>
    <t>TABELA NR 6 - WYKAZ MASZYN I URZĄDZEŃ DROGOWYCH</t>
  </si>
  <si>
    <t>(UBEZPIECZENIE MASZYN I URZĄDZEŃ DROGOWYCH - CASCO MASZYN)</t>
  </si>
  <si>
    <t>TABELA NR 7 - INFORMACJA O DODATKOWYCH LOKALIZACJACH</t>
  </si>
  <si>
    <t>POWIAT ŚWIECKI
ul. Gen. J. Hallera 9, 86-100 Świecie
NIP: 5591876820
REGON: 092350978</t>
  </si>
  <si>
    <t>UBEZPIECZENIA MAJĄTKOWE</t>
  </si>
  <si>
    <t>Ryzyko</t>
  </si>
  <si>
    <t>Data Szkody</t>
  </si>
  <si>
    <t>Opis szkody</t>
  </si>
  <si>
    <t>REZERWA</t>
  </si>
  <si>
    <t>Suma wypłat</t>
  </si>
  <si>
    <t>Mienie od ognia i innych zdarzeń</t>
  </si>
  <si>
    <t>Uszkodzenie rynny spustowej skutek dewastacji dokonanej przez nieznanych sprawców</t>
  </si>
  <si>
    <t>OC dróg</t>
  </si>
  <si>
    <t>Uszkodzenie pojazdu na drodze w wyniku wjechania w ubytek w nawierzchni.</t>
  </si>
  <si>
    <t>Uszkodzenie pojazdu na drodze wskutek najechania na ubytek w nawierzchni drogi</t>
  </si>
  <si>
    <t>Szyby</t>
  </si>
  <si>
    <t>Wybicie szyby okiennej wskutek przypadkowego uderzenia przez jednego z uczniów</t>
  </si>
  <si>
    <t>Uszkodzenie pojazdu na drodze wskutek najechania na niezabezpieczoną studzienkę kanalizacyjną - kierujący: Czechowicz Adam, zam. Gołuszyce 47, 86-120 Pruszcz</t>
  </si>
  <si>
    <t>Zdewastowanie budynków szkolnych (nudynek szkoły i budynek byłego internatu) poprzez wykananie grafitti przez nieznanych sprawców</t>
  </si>
  <si>
    <t>Zalanie wodą podwieszanego sufitu tj. kasetonów w 3 pomieszczeniach wskutek przecieku z dachu</t>
  </si>
  <si>
    <t>Zalanie pomieszczeń w budynku Starostwa Powiatowego wskutek ulewnych opadów deszczu</t>
  </si>
  <si>
    <t>OC ogólne</t>
  </si>
  <si>
    <t>Zalanie łazienki w mieszkaniu służbowym wskutek pęknięcia uszczelki baterii przy umywalce w sali nr 64 na II piętrze budynku "Starej Szkoły"</t>
  </si>
  <si>
    <t>Uszkodzenie pojazdu przez obłamaną gałąź drzewa.</t>
  </si>
  <si>
    <t>Uszkodzenie pojazdu w wyniku ubytku w nawierzchni.</t>
  </si>
  <si>
    <t>Uszkodzenie pojazdu w wyniku wjechania w dziurę w nawierzchni jezdni.</t>
  </si>
  <si>
    <t>Elektronika</t>
  </si>
  <si>
    <t>Zniszczenie infokiosku przez stłuczenie ekranu dotykowego przez nieznanego sprawcę.</t>
  </si>
  <si>
    <t>Uszkodzenie pojazdu w wyniku spadnięcia na pojazd drzewa.</t>
  </si>
  <si>
    <t>Zalanie korytarza i odpad sufitu.</t>
  </si>
  <si>
    <t>Uszkodzenie pojazdu na drodze w wyniku wjechania w ubytek w asfalcie na skraju jezdni.</t>
  </si>
  <si>
    <t>RAZEM 2017</t>
  </si>
  <si>
    <t>NAJECHANIE NA UBYTEK W DRODZE</t>
  </si>
  <si>
    <t>WSKUTEK NAJECHANIA NA UBYTEK WDRODZE</t>
  </si>
  <si>
    <t>Kradzież</t>
  </si>
  <si>
    <t>Włamanie do pomieszczeń gospodarczych oraz kradzież mienia (wykaz w załączeniu) przez nieznanych sprawców</t>
  </si>
  <si>
    <t>Uszkodzenie ciała wskutek zahaczenia o kawałki betonu z remontu drogi.</t>
  </si>
  <si>
    <t>Zalanie lokalu wskutek awarii baterii zlewozmywakowej w kuchni mieszkania nr 13.</t>
  </si>
  <si>
    <t>Uszkodzenie pojazdu w wyniku wjechania w wyrwę w drodze</t>
  </si>
  <si>
    <t>Zbicie jednej szyby zewnętrznej w oknie sali gimnastycznej wskutek prawdopodobnie uderzenia ciężkim przedmiotem, rzuconym z terenu boiska szkolnego.</t>
  </si>
  <si>
    <t>Pęknięcie szyb wewnętrznych w dwóch oknach w świetlicy szkolnej.</t>
  </si>
  <si>
    <t>Uszkodzenie motocykla wskutek złego stanu nawierzchni jezdni.</t>
  </si>
  <si>
    <t>Zbicie szyby bocznej  w Busie zaparkowanym na terenie placówki w wyniku odbicia kamienia podczas koszenia trawnika przez pracownika szkoły.</t>
  </si>
  <si>
    <t>Uszkodzenie pojazduu wskutek uderzenia suchą gałęzią, która spadła z drzewa rosnącego w pasie drogi.</t>
  </si>
  <si>
    <t>Uszkodzenie kontenera pojazdu wskutek zahaczenia o gałąź rosnącego przy drodze drzewa.</t>
  </si>
  <si>
    <t>Uszkodzenie pojazdu wskutek najechania na ubytek w drodze.</t>
  </si>
  <si>
    <t>Uszkodzenie pojazdu wskutek najechania na ubytek w jezdni.</t>
  </si>
  <si>
    <t>Uszkodzenie pojazdu na drodze wskutek uderzenia przez suchą gałąź drzewa</t>
  </si>
  <si>
    <t>Uszkodzenioe pojazdu wskutek zahaczenia o wystajaca gałąź drzewa rosnacego w pasie drogi.</t>
  </si>
  <si>
    <t>Uraz ciała powstały wskutek kolizji.</t>
  </si>
  <si>
    <t>Uszkodzenie pojazdu wskutek uderzenia i najechania na powalone drzewo na drodze.</t>
  </si>
  <si>
    <t>Zalanie pomieszczenia biurowego na parterze wraz z meblami wskutek pęknięcia zaworu przy kaloryferze.</t>
  </si>
  <si>
    <t>Uszkodzenie samochodu wskutek złego stanu nawierzchni.</t>
  </si>
  <si>
    <t>Uszkodzenie pojazdu wskutek najechania na ubytek w drodze podczas mijania z innym samochodem.</t>
  </si>
  <si>
    <t>RAZEM 2018</t>
  </si>
  <si>
    <t>Uszkodzenie pojazdu na drodze w wyniku uderzenia kamienia  ( gruby tłuczeń znajdujący sie na poboczu ), podczas mijania się z innym pojazdem.</t>
  </si>
  <si>
    <t>Wybicie szyby okiennej wskutek uderzenia cieżkim przedmiotem rzuconym przez nieznaną osobę z zewnątrz</t>
  </si>
  <si>
    <t>Uszkodzenie pojazdu w wyniku najechania na wyrwę w jezdni.</t>
  </si>
  <si>
    <t>uszkodzenie pojazdu wskutek odpryśnięcia kruszywa drogi</t>
  </si>
  <si>
    <t>Uszkodzenie pojazdu wskutek najechania na zdeformowaną nawierzchnię drogi z ubytkami( korzeń po wyciętym drzewie).</t>
  </si>
  <si>
    <t>Zalanie mieszkania w wyniku awarii instalacji wodnej - pęknięcia licznika wody ciepłej.</t>
  </si>
  <si>
    <t>Uszkodzenie pojazdu wskutek najechania na pobocze drogi podczas manewru mijania.</t>
  </si>
  <si>
    <t>Uszkodzenie ogrodzenia w wyniku upadku konaru drzewa rosnącego przy drodze.</t>
  </si>
  <si>
    <t>Na jadący pojazd spadł konar drzewa , który przyczynił się do powstania uszkodzeń auta.</t>
  </si>
  <si>
    <t>Uszkodzenie ogrodzenia oraz nasadzenia w wyniku  złamania sie i upadku konaru z przydrożnego drzewa.</t>
  </si>
  <si>
    <t>Uszkodzenie pojazdu na drodze w wyniku wjechania w ubytek w skrajnej części nawierzchni jezdni.</t>
  </si>
  <si>
    <t>Uszkodzenie dachówek na budynku głównym szkoły wskutek wandalizmu</t>
  </si>
  <si>
    <t>RAZEM 2019</t>
  </si>
  <si>
    <t>OBRAŻENIA CIAŁA DZIECKA DOZNANE W WYNIKU POTKNIĘCIA SIĘ NA NIERÓWNOŚCI CHODNIKA.;</t>
  </si>
  <si>
    <t>Uszkodzenie pojazdu na drodze wskutek uderzenia przez spadającą z przydrożnego drzewa gałąź</t>
  </si>
  <si>
    <t>Uszkodzenie pojazdu  na drodze w wyniku przewrócenia się drzewa.</t>
  </si>
  <si>
    <t>Uszkodzenie pojazdu wskutek uderzenia gałęzią, która spadła z drzewa rosnącego w pasie drogi.</t>
  </si>
  <si>
    <t>RAZEM 2020</t>
  </si>
  <si>
    <t>RAZEM 2017-2020</t>
  </si>
  <si>
    <t>UBEZPIECZENIA KOMUNIKACYJNE</t>
  </si>
  <si>
    <t>AC</t>
  </si>
  <si>
    <t>Uszkodzenie przedniej  szyby w pojeżdzie w wyniku uderzeania kamienia podczas mijania sie z przejeżdżającym z przeciwka pojazdem.</t>
  </si>
  <si>
    <t>OC komunikacyjne</t>
  </si>
  <si>
    <t>Uszkodzenie pojazdu wskutek kolizji z ciągnikiem New Holland.</t>
  </si>
  <si>
    <t xml:space="preserve"> POWIAT ŚWIECKI- RAPORT SZKODOWY- PODZIAŁ NA RYZYKA</t>
  </si>
  <si>
    <t>WYPŁATY</t>
  </si>
  <si>
    <t>REZERWY</t>
  </si>
  <si>
    <t>Ubezpieczenia komunikacyjne</t>
  </si>
  <si>
    <t xml:space="preserve"> POWIAT ŚWIECKI- RAPORT SZKODOWY- ILOŚĆ SZKÓD W POSZCZEGÓLNYCH LATACH</t>
  </si>
  <si>
    <t>Liczba szkód 2017</t>
  </si>
  <si>
    <t>Liczba szkód 2018</t>
  </si>
  <si>
    <t>Liczba szkód 2019</t>
  </si>
  <si>
    <t>Liczba szkód 2020</t>
  </si>
  <si>
    <t>Łącznie</t>
  </si>
  <si>
    <t>Ubezpieczenie szyb od stłuczenia</t>
  </si>
  <si>
    <t>Ubezpieczenie OC ogólne</t>
  </si>
  <si>
    <t>Ubezpieczenie sprzętu elektronicznego</t>
  </si>
  <si>
    <t>Ubezpieczenie mienia od kradzieży</t>
  </si>
  <si>
    <t>Ubezpieczenie mienia od ognia i innych zdarzeń losowych</t>
  </si>
  <si>
    <t>Ubezpieczenie OC dróg</t>
  </si>
  <si>
    <t>TABELA NR 8A - SZKODOOŚĆ ZAGREGOWANA</t>
  </si>
  <si>
    <t>TABELA NR 8B - SZKODOOŚĆ SZCZEGÓŁOWA</t>
  </si>
  <si>
    <t>(SZKODOWOŚĆ OPRACOWANA NA PODSTAWIE RAPORTÓW SZKODOWYCH OD UBEZPIECZYCIELI, UWZGLĘDNIA SZKODY KTÓRE WYDARZYŁY SIĘ W OKRESIE 01.01.2017-31.07.2020)</t>
  </si>
  <si>
    <t>SPRZĘT PRZEKAZYWANY RODZINOM ZASTĘPCZYM</t>
  </si>
  <si>
    <t>PROJEKTOR OPTOMA hd143X</t>
  </si>
  <si>
    <t>ZESTAW NAGŁAŚNIAJĄCY</t>
  </si>
  <si>
    <t>LAPTOP HP250G7 (14 SZTUK)</t>
  </si>
  <si>
    <t>LAPTOP HP250G7 (26 SZTUK)</t>
  </si>
  <si>
    <t>TAK -rozszerzony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</si>
</sst>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[$-415]d\ mmmm\ yyyy"/>
    <numFmt numFmtId="177" formatCode="#,##0.00\ _z_ł"/>
    <numFmt numFmtId="178" formatCode="0.0"/>
    <numFmt numFmtId="179" formatCode="#,##0.00&quot; zł&quot;"/>
    <numFmt numFmtId="180" formatCode="#,##0.00\ [$zł-415];[Red]\-#,##0.00\ [$zł-415]"/>
    <numFmt numFmtId="181" formatCode="#,##0.00_ ;\-#,##0.00\ "/>
    <numFmt numFmtId="182" formatCode="[$-415]dddd\,\ d\ mmmm\ yyyy"/>
    <numFmt numFmtId="183" formatCode="_-* #,##0.00\ [$zł-415]_-;\-* #,##0.00\ [$zł-415]_-;_-* &quot;-&quot;??\ [$zł-415]_-;_-@_-"/>
    <numFmt numFmtId="184" formatCode="#,##0\ &quot;zł&quot;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i/>
      <sz val="11"/>
      <name val="Tahoma"/>
      <family val="2"/>
    </font>
    <font>
      <b/>
      <i/>
      <u val="single"/>
      <sz val="11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vertAlign val="superscript"/>
      <sz val="11"/>
      <name val="Tahoma"/>
      <family val="2"/>
    </font>
    <font>
      <i/>
      <sz val="9"/>
      <name val="Tahoma"/>
      <family val="2"/>
    </font>
    <font>
      <u val="single"/>
      <sz val="9"/>
      <name val="Tahoma"/>
      <family val="2"/>
    </font>
    <font>
      <sz val="9"/>
      <color indexed="8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sz val="13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4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71" fontId="9" fillId="0" borderId="10" xfId="52" applyNumberFormat="1" applyFont="1" applyFill="1" applyBorder="1" applyAlignment="1">
      <alignment wrapText="1"/>
      <protection/>
    </xf>
    <xf numFmtId="171" fontId="9" fillId="0" borderId="10" xfId="52" applyNumberFormat="1" applyFont="1" applyFill="1" applyBorder="1">
      <alignment/>
      <protection/>
    </xf>
    <xf numFmtId="44" fontId="9" fillId="0" borderId="10" xfId="65" applyFont="1" applyFill="1" applyBorder="1" applyAlignment="1">
      <alignment horizontal="center" vertical="center"/>
    </xf>
    <xf numFmtId="44" fontId="8" fillId="0" borderId="10" xfId="52" applyNumberFormat="1" applyFont="1" applyFill="1" applyBorder="1" applyAlignment="1">
      <alignment horizontal="center"/>
      <protection/>
    </xf>
    <xf numFmtId="170" fontId="8" fillId="0" borderId="1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9" fillId="33" borderId="10" xfId="52" applyFont="1" applyFill="1" applyBorder="1" applyAlignment="1">
      <alignment horizontal="center" vertical="center" wrapText="1"/>
      <protection/>
    </xf>
    <xf numFmtId="44" fontId="9" fillId="33" borderId="10" xfId="6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0" fontId="8" fillId="0" borderId="10" xfId="65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4" fontId="8" fillId="0" borderId="10" xfId="52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70" fontId="9" fillId="0" borderId="0" xfId="0" applyNumberFormat="1" applyFont="1" applyAlignment="1">
      <alignment horizontal="center" vertical="center"/>
    </xf>
    <xf numFmtId="170" fontId="8" fillId="0" borderId="10" xfId="52" applyNumberFormat="1" applyFont="1" applyFill="1" applyBorder="1" applyAlignment="1">
      <alignment horizontal="center" vertical="center"/>
      <protection/>
    </xf>
    <xf numFmtId="170" fontId="8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44" fontId="9" fillId="33" borderId="10" xfId="65" applyFont="1" applyFill="1" applyBorder="1" applyAlignment="1">
      <alignment horizontal="center" vertical="center" wrapText="1"/>
    </xf>
    <xf numFmtId="44" fontId="9" fillId="0" borderId="10" xfId="6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70" fontId="0" fillId="0" borderId="0" xfId="0" applyNumberFormat="1" applyFill="1" applyAlignment="1">
      <alignment vertical="center"/>
    </xf>
    <xf numFmtId="170" fontId="0" fillId="33" borderId="0" xfId="0" applyNumberFormat="1" applyFont="1" applyFill="1" applyAlignment="1">
      <alignment/>
    </xf>
    <xf numFmtId="170" fontId="0" fillId="0" borderId="0" xfId="0" applyNumberForma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0" xfId="52" applyFont="1" applyFill="1" applyBorder="1" applyAlignment="1">
      <alignment horizontal="left" vertical="center"/>
      <protection/>
    </xf>
    <xf numFmtId="172" fontId="0" fillId="33" borderId="10" xfId="52" applyNumberFormat="1" applyFont="1" applyFill="1" applyBorder="1" applyAlignment="1">
      <alignment horizontal="center" vertical="center" wrapText="1"/>
      <protection/>
    </xf>
    <xf numFmtId="172" fontId="0" fillId="33" borderId="10" xfId="52" applyNumberFormat="1" applyFont="1" applyFill="1" applyBorder="1" applyAlignment="1">
      <alignment horizontal="right" vertical="center" wrapText="1"/>
      <protection/>
    </xf>
    <xf numFmtId="49" fontId="0" fillId="33" borderId="10" xfId="65" applyNumberFormat="1" applyFont="1" applyFill="1" applyBorder="1" applyAlignment="1">
      <alignment horizontal="center" vertical="center"/>
    </xf>
    <xf numFmtId="44" fontId="0" fillId="33" borderId="10" xfId="65" applyFont="1" applyFill="1" applyBorder="1" applyAlignment="1">
      <alignment horizontal="center" vertical="center" wrapText="1"/>
    </xf>
    <xf numFmtId="170" fontId="0" fillId="33" borderId="10" xfId="65" applyNumberFormat="1" applyFont="1" applyFill="1" applyBorder="1" applyAlignment="1">
      <alignment horizontal="center" vertical="center"/>
    </xf>
    <xf numFmtId="44" fontId="0" fillId="33" borderId="10" xfId="65" applyFont="1" applyFill="1" applyBorder="1" applyAlignment="1">
      <alignment vertical="center"/>
    </xf>
    <xf numFmtId="171" fontId="0" fillId="33" borderId="10" xfId="52" applyNumberFormat="1" applyFont="1" applyFill="1" applyBorder="1" applyAlignment="1">
      <alignment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170" fontId="0" fillId="33" borderId="10" xfId="52" applyNumberFormat="1" applyFont="1" applyFill="1" applyBorder="1" applyAlignment="1">
      <alignment horizontal="center" vertical="center"/>
      <protection/>
    </xf>
    <xf numFmtId="171" fontId="0" fillId="34" borderId="10" xfId="52" applyNumberFormat="1" applyFont="1" applyFill="1" applyBorder="1" applyAlignment="1">
      <alignment horizontal="right" vertical="center" wrapText="1"/>
      <protection/>
    </xf>
    <xf numFmtId="171" fontId="0" fillId="33" borderId="10" xfId="52" applyNumberFormat="1" applyFont="1" applyFill="1" applyBorder="1">
      <alignment/>
      <protection/>
    </xf>
    <xf numFmtId="171" fontId="0" fillId="34" borderId="10" xfId="54" applyNumberFormat="1" applyFont="1" applyFill="1" applyBorder="1" applyAlignment="1">
      <alignment horizontal="righ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70" fontId="0" fillId="35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horizontal="center" vertical="center"/>
    </xf>
    <xf numFmtId="44" fontId="0" fillId="0" borderId="10" xfId="65" applyFont="1" applyBorder="1" applyAlignment="1">
      <alignment vertical="center"/>
    </xf>
    <xf numFmtId="49" fontId="0" fillId="0" borderId="10" xfId="65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170" fontId="9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183" fontId="0" fillId="35" borderId="12" xfId="0" applyNumberFormat="1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44" fontId="0" fillId="35" borderId="13" xfId="63" applyFill="1" applyBorder="1" applyAlignment="1">
      <alignment horizontal="right" vertical="center" wrapText="1"/>
    </xf>
    <xf numFmtId="44" fontId="0" fillId="35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vertical="center" wrapText="1"/>
    </xf>
    <xf numFmtId="171" fontId="0" fillId="33" borderId="10" xfId="52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left" vertical="center" wrapText="1"/>
    </xf>
    <xf numFmtId="8" fontId="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left" vertical="center" wrapText="1"/>
    </xf>
    <xf numFmtId="44" fontId="9" fillId="35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/>
      <protection/>
    </xf>
    <xf numFmtId="172" fontId="0" fillId="0" borderId="10" xfId="52" applyNumberFormat="1" applyFont="1" applyBorder="1" applyAlignment="1">
      <alignment horizontal="center" vertical="center" wrapText="1"/>
      <protection/>
    </xf>
    <xf numFmtId="172" fontId="0" fillId="0" borderId="10" xfId="52" applyNumberFormat="1" applyFont="1" applyBorder="1" applyAlignment="1">
      <alignment horizontal="right" vertical="center" wrapText="1"/>
      <protection/>
    </xf>
    <xf numFmtId="44" fontId="0" fillId="0" borderId="10" xfId="65" applyFont="1" applyBorder="1" applyAlignment="1">
      <alignment horizontal="center" vertical="center"/>
    </xf>
    <xf numFmtId="171" fontId="0" fillId="0" borderId="10" xfId="52" applyNumberFormat="1" applyFont="1" applyFill="1" applyBorder="1">
      <alignment/>
      <protection/>
    </xf>
    <xf numFmtId="171" fontId="0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left" vertical="center"/>
      <protection/>
    </xf>
    <xf numFmtId="4" fontId="9" fillId="33" borderId="10" xfId="0" applyNumberFormat="1" applyFont="1" applyFill="1" applyBorder="1" applyAlignment="1">
      <alignment vertical="center" wrapText="1"/>
    </xf>
    <xf numFmtId="170" fontId="9" fillId="33" borderId="10" xfId="0" applyNumberFormat="1" applyFont="1" applyFill="1" applyBorder="1" applyAlignment="1">
      <alignment vertical="center" wrapText="1"/>
    </xf>
    <xf numFmtId="0" fontId="9" fillId="33" borderId="15" xfId="52" applyFont="1" applyFill="1" applyBorder="1" applyAlignment="1">
      <alignment horizontal="center" vertical="center" wrapText="1"/>
      <protection/>
    </xf>
    <xf numFmtId="170" fontId="9" fillId="33" borderId="10" xfId="65" applyNumberFormat="1" applyFont="1" applyFill="1" applyBorder="1" applyAlignment="1">
      <alignment horizontal="center" vertical="center"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5" xfId="52" applyNumberFormat="1" applyFont="1" applyFill="1" applyBorder="1" applyAlignment="1">
      <alignment horizontal="center" vertical="center" wrapText="1"/>
      <protection/>
    </xf>
    <xf numFmtId="44" fontId="8" fillId="0" borderId="15" xfId="52" applyNumberFormat="1" applyFont="1" applyFill="1" applyBorder="1" applyAlignment="1">
      <alignment horizontal="center" vertical="center" wrapText="1"/>
      <protection/>
    </xf>
    <xf numFmtId="170" fontId="8" fillId="0" borderId="15" xfId="52" applyNumberFormat="1" applyFont="1" applyFill="1" applyBorder="1" applyAlignment="1">
      <alignment horizontal="center" vertical="center" wrapText="1"/>
      <protection/>
    </xf>
    <xf numFmtId="170" fontId="9" fillId="0" borderId="10" xfId="0" applyNumberFormat="1" applyFon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170" fontId="18" fillId="37" borderId="10" xfId="0" applyNumberFormat="1" applyFont="1" applyFill="1" applyBorder="1" applyAlignment="1">
      <alignment horizontal="center" vertical="center"/>
    </xf>
    <xf numFmtId="170" fontId="8" fillId="33" borderId="10" xfId="65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170" fontId="8" fillId="36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4" fontId="9" fillId="0" borderId="10" xfId="63" applyFont="1" applyFill="1" applyBorder="1" applyAlignment="1">
      <alignment horizontal="center" vertical="center"/>
    </xf>
    <xf numFmtId="170" fontId="8" fillId="39" borderId="10" xfId="0" applyNumberFormat="1" applyFont="1" applyFill="1" applyBorder="1" applyAlignment="1">
      <alignment vertical="center"/>
    </xf>
    <xf numFmtId="170" fontId="8" fillId="39" borderId="10" xfId="6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170" fontId="20" fillId="33" borderId="1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70" fontId="9" fillId="0" borderId="0" xfId="0" applyNumberFormat="1" applyFont="1" applyFill="1" applyAlignment="1">
      <alignment horizontal="center" vertical="center"/>
    </xf>
    <xf numFmtId="4" fontId="9" fillId="33" borderId="0" xfId="0" applyNumberFormat="1" applyFont="1" applyFill="1" applyBorder="1" applyAlignment="1">
      <alignment vertical="center" wrapText="1"/>
    </xf>
    <xf numFmtId="170" fontId="20" fillId="35" borderId="10" xfId="0" applyNumberFormat="1" applyFont="1" applyFill="1" applyBorder="1" applyAlignment="1">
      <alignment horizontal="center" vertical="center"/>
    </xf>
    <xf numFmtId="170" fontId="20" fillId="35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/>
    </xf>
    <xf numFmtId="170" fontId="20" fillId="37" borderId="18" xfId="0" applyNumberFormat="1" applyFont="1" applyFill="1" applyBorder="1" applyAlignment="1">
      <alignment horizontal="center" vertical="center"/>
    </xf>
    <xf numFmtId="170" fontId="20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left" vertical="center" wrapText="1"/>
    </xf>
    <xf numFmtId="170" fontId="8" fillId="39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left" vertical="center" wrapText="1"/>
    </xf>
    <xf numFmtId="170" fontId="83" fillId="0" borderId="10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vertical="center" wrapText="1"/>
    </xf>
    <xf numFmtId="170" fontId="83" fillId="0" borderId="13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/>
    </xf>
    <xf numFmtId="0" fontId="83" fillId="0" borderId="0" xfId="0" applyFont="1" applyFill="1" applyAlignment="1">
      <alignment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170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170" fontId="9" fillId="33" borderId="10" xfId="63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left" vertical="center" wrapText="1"/>
    </xf>
    <xf numFmtId="170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40" borderId="0" xfId="0" applyFont="1" applyFill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170" fontId="25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170" fontId="8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 wrapText="1"/>
    </xf>
    <xf numFmtId="170" fontId="9" fillId="33" borderId="2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41" borderId="15" xfId="0" applyFont="1" applyFill="1" applyBorder="1" applyAlignment="1">
      <alignment horizontal="left" vertical="center" wrapText="1"/>
    </xf>
    <xf numFmtId="170" fontId="9" fillId="41" borderId="15" xfId="0" applyNumberFormat="1" applyFont="1" applyFill="1" applyBorder="1" applyAlignment="1">
      <alignment horizontal="center" vertical="center" wrapText="1"/>
    </xf>
    <xf numFmtId="170" fontId="9" fillId="0" borderId="10" xfId="68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170" fontId="9" fillId="0" borderId="10" xfId="63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170" fontId="83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0" xfId="52" applyNumberFormat="1" applyFont="1" applyFill="1" applyBorder="1" applyAlignment="1">
      <alignment horizontal="left" vertical="center"/>
      <protection/>
    </xf>
    <xf numFmtId="49" fontId="9" fillId="33" borderId="0" xfId="65" applyNumberFormat="1" applyFont="1" applyFill="1" applyBorder="1" applyAlignment="1">
      <alignment horizontal="center" vertical="center"/>
    </xf>
    <xf numFmtId="44" fontId="9" fillId="33" borderId="0" xfId="65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left" vertical="center"/>
      <protection/>
    </xf>
    <xf numFmtId="49" fontId="9" fillId="33" borderId="10" xfId="65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>
      <alignment horizontal="left" vertical="center"/>
      <protection/>
    </xf>
    <xf numFmtId="171" fontId="9" fillId="33" borderId="0" xfId="52" applyNumberFormat="1" applyFont="1" applyFill="1" applyBorder="1">
      <alignment/>
      <protection/>
    </xf>
    <xf numFmtId="171" fontId="9" fillId="33" borderId="0" xfId="52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70" fontId="8" fillId="33" borderId="0" xfId="0" applyNumberFormat="1" applyFont="1" applyFill="1" applyBorder="1" applyAlignment="1">
      <alignment horizontal="center" vertical="center" wrapText="1"/>
    </xf>
    <xf numFmtId="170" fontId="8" fillId="0" borderId="0" xfId="63" applyNumberFormat="1" applyFont="1" applyFill="1" applyBorder="1" applyAlignment="1">
      <alignment horizontal="center" vertical="center"/>
    </xf>
    <xf numFmtId="0" fontId="9" fillId="42" borderId="0" xfId="0" applyFont="1" applyFill="1" applyAlignment="1">
      <alignment/>
    </xf>
    <xf numFmtId="170" fontId="8" fillId="33" borderId="0" xfId="0" applyNumberFormat="1" applyFont="1" applyFill="1" applyAlignment="1">
      <alignment horizontal="center" vertical="center"/>
    </xf>
    <xf numFmtId="170" fontId="9" fillId="33" borderId="0" xfId="0" applyNumberFormat="1" applyFont="1" applyFill="1" applyAlignment="1">
      <alignment horizontal="center" vertical="center"/>
    </xf>
    <xf numFmtId="0" fontId="8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0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0" fontId="20" fillId="37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78" fontId="9" fillId="33" borderId="10" xfId="0" applyNumberFormat="1" applyFont="1" applyFill="1" applyBorder="1" applyAlignment="1">
      <alignment horizontal="center" vertical="center"/>
    </xf>
    <xf numFmtId="170" fontId="84" fillId="33" borderId="10" xfId="0" applyNumberFormat="1" applyFont="1" applyFill="1" applyBorder="1" applyAlignment="1">
      <alignment horizontal="center" vertical="center" wrapText="1"/>
    </xf>
    <xf numFmtId="170" fontId="85" fillId="33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0" fontId="86" fillId="33" borderId="10" xfId="0" applyNumberFormat="1" applyFont="1" applyFill="1" applyBorder="1" applyAlignment="1">
      <alignment horizontal="center" vertical="center" wrapText="1"/>
    </xf>
    <xf numFmtId="4" fontId="8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/>
    </xf>
    <xf numFmtId="170" fontId="8" fillId="33" borderId="10" xfId="68" applyNumberFormat="1" applyFont="1" applyFill="1" applyBorder="1" applyAlignment="1">
      <alignment horizontal="center" vertical="center" wrapText="1"/>
    </xf>
    <xf numFmtId="44" fontId="9" fillId="33" borderId="10" xfId="68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justify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38" borderId="15" xfId="0" applyFont="1" applyFill="1" applyBorder="1" applyAlignment="1">
      <alignment horizontal="center" vertical="center" wrapText="1"/>
    </xf>
    <xf numFmtId="170" fontId="8" fillId="38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quotePrefix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170" fontId="9" fillId="33" borderId="15" xfId="0" applyNumberFormat="1" applyFont="1" applyFill="1" applyBorder="1" applyAlignment="1">
      <alignment vertical="center"/>
    </xf>
    <xf numFmtId="170" fontId="9" fillId="33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170" fontId="9" fillId="33" borderId="0" xfId="0" applyNumberFormat="1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/>
    </xf>
    <xf numFmtId="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23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53" applyFont="1" applyFill="1" applyBorder="1" applyAlignment="1">
      <alignment horizontal="center" vertical="center" wrapText="1"/>
      <protection/>
    </xf>
    <xf numFmtId="170" fontId="9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0" fontId="9" fillId="33" borderId="10" xfId="53" applyFont="1" applyFill="1" applyBorder="1" applyAlignment="1" quotePrefix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178" fontId="9" fillId="33" borderId="10" xfId="53" applyNumberFormat="1" applyFont="1" applyFill="1" applyBorder="1" applyAlignment="1">
      <alignment horizontal="center" vertical="center" wrapText="1"/>
      <protection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right" vertical="center" wrapText="1"/>
      <protection/>
    </xf>
    <xf numFmtId="17" fontId="9" fillId="0" borderId="11" xfId="0" applyNumberFormat="1" applyFont="1" applyBorder="1" applyAlignment="1">
      <alignment horizontal="center" vertical="center" wrapText="1"/>
    </xf>
    <xf numFmtId="0" fontId="9" fillId="33" borderId="0" xfId="53" applyFont="1" applyFill="1" applyAlignment="1">
      <alignment vertical="center"/>
      <protection/>
    </xf>
    <xf numFmtId="0" fontId="9" fillId="33" borderId="11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12" xfId="52" applyFont="1" applyBorder="1" applyAlignment="1">
      <alignment horizontal="left" vertical="center" wrapText="1"/>
      <protection/>
    </xf>
    <xf numFmtId="171" fontId="15" fillId="43" borderId="12" xfId="54" applyNumberFormat="1" applyFont="1" applyFill="1" applyBorder="1" applyAlignment="1">
      <alignment vertical="center" wrapText="1"/>
      <protection/>
    </xf>
    <xf numFmtId="171" fontId="15" fillId="43" borderId="12" xfId="52" applyNumberFormat="1" applyFont="1" applyFill="1" applyBorder="1" applyAlignment="1">
      <alignment horizontal="right" vertical="center" wrapText="1"/>
      <protection/>
    </xf>
    <xf numFmtId="0" fontId="15" fillId="0" borderId="12" xfId="65" applyNumberFormat="1" applyFont="1" applyFill="1" applyBorder="1" applyAlignment="1">
      <alignment horizontal="center" vertical="center"/>
    </xf>
    <xf numFmtId="171" fontId="15" fillId="0" borderId="12" xfId="52" applyNumberFormat="1" applyFont="1" applyBorder="1" applyAlignment="1">
      <alignment wrapText="1"/>
      <protection/>
    </xf>
    <xf numFmtId="171" fontId="15" fillId="0" borderId="12" xfId="52" applyNumberFormat="1" applyFont="1" applyBorder="1">
      <alignment/>
      <protection/>
    </xf>
    <xf numFmtId="0" fontId="9" fillId="40" borderId="0" xfId="0" applyFont="1" applyFill="1" applyAlignment="1">
      <alignment/>
    </xf>
    <xf numFmtId="0" fontId="15" fillId="0" borderId="14" xfId="52" applyFont="1" applyBorder="1" applyAlignment="1">
      <alignment horizontal="left" vertical="center"/>
      <protection/>
    </xf>
    <xf numFmtId="0" fontId="15" fillId="0" borderId="10" xfId="52" applyFont="1" applyBorder="1" applyAlignment="1">
      <alignment horizontal="left" vertical="top" wrapText="1"/>
      <protection/>
    </xf>
    <xf numFmtId="172" fontId="15" fillId="0" borderId="10" xfId="52" applyNumberFormat="1" applyFont="1" applyBorder="1" applyAlignment="1">
      <alignment vertical="center" wrapText="1"/>
      <protection/>
    </xf>
    <xf numFmtId="172" fontId="15" fillId="0" borderId="10" xfId="52" applyNumberFormat="1" applyFont="1" applyBorder="1" applyAlignment="1">
      <alignment horizontal="right" vertical="center" wrapText="1"/>
      <protection/>
    </xf>
    <xf numFmtId="0" fontId="15" fillId="0" borderId="10" xfId="65" applyNumberFormat="1" applyFont="1" applyBorder="1" applyAlignment="1">
      <alignment horizontal="center" vertical="center"/>
    </xf>
    <xf numFmtId="44" fontId="15" fillId="0" borderId="10" xfId="65" applyFont="1" applyBorder="1" applyAlignment="1">
      <alignment vertical="center" wrapText="1"/>
    </xf>
    <xf numFmtId="0" fontId="15" fillId="43" borderId="13" xfId="52" applyFont="1" applyFill="1" applyBorder="1" applyAlignment="1">
      <alignment horizontal="left" vertical="center" wrapText="1"/>
      <protection/>
    </xf>
    <xf numFmtId="173" fontId="15" fillId="43" borderId="13" xfId="52" applyNumberFormat="1" applyFont="1" applyFill="1" applyBorder="1" applyAlignment="1">
      <alignment vertical="center" wrapText="1"/>
      <protection/>
    </xf>
    <xf numFmtId="173" fontId="15" fillId="0" borderId="13" xfId="52" applyNumberFormat="1" applyFont="1" applyBorder="1" applyAlignment="1">
      <alignment horizontal="right" vertical="center" wrapText="1"/>
      <protection/>
    </xf>
    <xf numFmtId="0" fontId="15" fillId="0" borderId="13" xfId="65" applyNumberFormat="1" applyFont="1" applyFill="1" applyBorder="1" applyAlignment="1">
      <alignment horizontal="center" vertical="center"/>
    </xf>
    <xf numFmtId="172" fontId="15" fillId="0" borderId="13" xfId="52" applyNumberFormat="1" applyFont="1" applyBorder="1" applyAlignment="1">
      <alignment horizontal="right" vertical="center" wrapText="1"/>
      <protection/>
    </xf>
    <xf numFmtId="0" fontId="15" fillId="0" borderId="13" xfId="52" applyFont="1" applyBorder="1" applyAlignment="1">
      <alignment horizontal="left" vertical="center" wrapText="1"/>
      <protection/>
    </xf>
    <xf numFmtId="172" fontId="15" fillId="0" borderId="13" xfId="54" applyNumberFormat="1" applyFont="1" applyBorder="1" applyAlignment="1">
      <alignment vertical="center" wrapText="1"/>
      <protection/>
    </xf>
    <xf numFmtId="172" fontId="15" fillId="0" borderId="13" xfId="54" applyNumberFormat="1" applyFont="1" applyBorder="1" applyAlignment="1">
      <alignment horizontal="right" vertical="center" wrapText="1"/>
      <protection/>
    </xf>
    <xf numFmtId="172" fontId="32" fillId="0" borderId="13" xfId="54" applyNumberFormat="1" applyFont="1" applyBorder="1" applyAlignment="1">
      <alignment vertical="center" wrapText="1"/>
      <protection/>
    </xf>
    <xf numFmtId="172" fontId="32" fillId="0" borderId="13" xfId="54" applyNumberFormat="1" applyFont="1" applyBorder="1" applyAlignment="1">
      <alignment horizontal="right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44" fontId="32" fillId="0" borderId="10" xfId="54" applyNumberFormat="1" applyFont="1" applyBorder="1" applyAlignment="1">
      <alignment vertical="center" wrapText="1"/>
      <protection/>
    </xf>
    <xf numFmtId="44" fontId="32" fillId="0" borderId="10" xfId="54" applyNumberFormat="1" applyFont="1" applyBorder="1" applyAlignment="1">
      <alignment horizontal="right" vertical="center" wrapText="1"/>
      <protection/>
    </xf>
    <xf numFmtId="0" fontId="32" fillId="0" borderId="10" xfId="54" applyFont="1" applyBorder="1" applyAlignment="1">
      <alignment horizontal="left" vertical="center" wrapText="1"/>
      <protection/>
    </xf>
    <xf numFmtId="44" fontId="15" fillId="0" borderId="10" xfId="52" applyNumberFormat="1" applyFont="1" applyBorder="1" applyAlignment="1">
      <alignment horizontal="right" vertical="center" wrapText="1"/>
      <protection/>
    </xf>
    <xf numFmtId="44" fontId="15" fillId="0" borderId="13" xfId="65" applyFont="1" applyFill="1" applyBorder="1" applyAlignment="1">
      <alignment vertical="center"/>
    </xf>
    <xf numFmtId="0" fontId="9" fillId="33" borderId="15" xfId="52" applyNumberFormat="1" applyFont="1" applyFill="1" applyBorder="1" applyAlignment="1">
      <alignment horizontal="left" vertical="center"/>
      <protection/>
    </xf>
    <xf numFmtId="172" fontId="24" fillId="33" borderId="15" xfId="54" applyNumberFormat="1" applyFont="1" applyFill="1" applyBorder="1" applyAlignment="1">
      <alignment horizontal="right" vertical="center" wrapText="1"/>
      <protection/>
    </xf>
    <xf numFmtId="44" fontId="9" fillId="33" borderId="15" xfId="52" applyNumberFormat="1" applyFont="1" applyFill="1" applyBorder="1" applyAlignment="1">
      <alignment horizontal="right" vertical="center" wrapText="1"/>
      <protection/>
    </xf>
    <xf numFmtId="49" fontId="9" fillId="33" borderId="15" xfId="65" applyNumberFormat="1" applyFont="1" applyFill="1" applyBorder="1" applyAlignment="1">
      <alignment horizontal="center" vertical="center"/>
    </xf>
    <xf numFmtId="44" fontId="9" fillId="33" borderId="15" xfId="65" applyFont="1" applyFill="1" applyBorder="1" applyAlignment="1">
      <alignment vertical="center" wrapText="1"/>
    </xf>
    <xf numFmtId="170" fontId="9" fillId="33" borderId="15" xfId="65" applyNumberFormat="1" applyFont="1" applyFill="1" applyBorder="1" applyAlignment="1">
      <alignment horizontal="center" vertical="center"/>
    </xf>
    <xf numFmtId="44" fontId="8" fillId="33" borderId="15" xfId="52" applyNumberFormat="1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72" fontId="24" fillId="33" borderId="10" xfId="54" applyNumberFormat="1" applyFont="1" applyFill="1" applyBorder="1" applyAlignment="1">
      <alignment horizontal="center" vertical="center" wrapText="1"/>
      <protection/>
    </xf>
    <xf numFmtId="44" fontId="9" fillId="33" borderId="10" xfId="52" applyNumberFormat="1" applyFont="1" applyFill="1" applyBorder="1" applyAlignment="1">
      <alignment horizontal="center" vertical="center" wrapText="1"/>
      <protection/>
    </xf>
    <xf numFmtId="44" fontId="9" fillId="33" borderId="10" xfId="52" applyNumberFormat="1" applyFont="1" applyFill="1" applyBorder="1" applyAlignment="1">
      <alignment horizontal="center" vertical="center"/>
      <protection/>
    </xf>
    <xf numFmtId="171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171" fontId="9" fillId="33" borderId="10" xfId="52" applyNumberFormat="1" applyFont="1" applyFill="1" applyBorder="1" applyAlignment="1">
      <alignment horizontal="center" vertical="center" wrapText="1"/>
      <protection/>
    </xf>
    <xf numFmtId="171" fontId="9" fillId="34" borderId="10" xfId="54" applyNumberFormat="1" applyFont="1" applyFill="1" applyBorder="1" applyAlignment="1">
      <alignment horizontal="center" vertical="center" wrapText="1"/>
      <protection/>
    </xf>
    <xf numFmtId="171" fontId="9" fillId="34" borderId="10" xfId="52" applyNumberFormat="1" applyFont="1" applyFill="1" applyBorder="1" applyAlignment="1">
      <alignment horizontal="left" vertical="center" wrapText="1"/>
      <protection/>
    </xf>
    <xf numFmtId="0" fontId="9" fillId="33" borderId="10" xfId="65" applyNumberFormat="1" applyFont="1" applyFill="1" applyBorder="1" applyAlignment="1">
      <alignment horizontal="center" vertical="center"/>
    </xf>
    <xf numFmtId="171" fontId="9" fillId="33" borderId="10" xfId="52" applyNumberFormat="1" applyFont="1" applyFill="1" applyBorder="1" applyAlignment="1">
      <alignment vertical="center" wrapText="1"/>
      <protection/>
    </xf>
    <xf numFmtId="170" fontId="9" fillId="33" borderId="10" xfId="52" applyNumberFormat="1" applyFont="1" applyFill="1" applyBorder="1" applyAlignment="1">
      <alignment horizontal="center" vertical="center"/>
      <protection/>
    </xf>
    <xf numFmtId="171" fontId="9" fillId="33" borderId="10" xfId="52" applyNumberFormat="1" applyFont="1" applyFill="1" applyBorder="1" applyAlignment="1">
      <alignment vertical="center"/>
      <protection/>
    </xf>
    <xf numFmtId="171" fontId="9" fillId="33" borderId="10" xfId="52" applyNumberFormat="1" applyFont="1" applyFill="1" applyBorder="1" applyAlignment="1">
      <alignment vertical="top" wrapText="1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172" fontId="9" fillId="33" borderId="10" xfId="52" applyNumberFormat="1" applyFont="1" applyFill="1" applyBorder="1" applyAlignment="1">
      <alignment horizontal="left" vertical="top" wrapText="1"/>
      <protection/>
    </xf>
    <xf numFmtId="44" fontId="9" fillId="33" borderId="10" xfId="65" applyFont="1" applyFill="1" applyBorder="1" applyAlignment="1">
      <alignment vertical="center" wrapText="1"/>
    </xf>
    <xf numFmtId="44" fontId="9" fillId="33" borderId="10" xfId="65" applyFont="1" applyFill="1" applyBorder="1" applyAlignment="1">
      <alignment vertical="center"/>
    </xf>
    <xf numFmtId="0" fontId="9" fillId="34" borderId="10" xfId="52" applyFont="1" applyFill="1" applyBorder="1" applyAlignment="1">
      <alignment horizontal="left" vertical="center"/>
      <protection/>
    </xf>
    <xf numFmtId="173" fontId="9" fillId="34" borderId="10" xfId="52" applyNumberFormat="1" applyFont="1" applyFill="1" applyBorder="1" applyAlignment="1">
      <alignment horizontal="center" vertical="center" wrapText="1"/>
      <protection/>
    </xf>
    <xf numFmtId="173" fontId="9" fillId="33" borderId="10" xfId="52" applyNumberFormat="1" applyFont="1" applyFill="1" applyBorder="1" applyAlignment="1">
      <alignment horizontal="right" vertical="center" wrapText="1"/>
      <protection/>
    </xf>
    <xf numFmtId="172" fontId="9" fillId="33" borderId="10" xfId="52" applyNumberFormat="1" applyFont="1" applyFill="1" applyBorder="1" applyAlignment="1">
      <alignment horizontal="right" vertical="center" wrapText="1"/>
      <protection/>
    </xf>
    <xf numFmtId="172" fontId="9" fillId="33" borderId="10" xfId="54" applyNumberFormat="1" applyFont="1" applyFill="1" applyBorder="1" applyAlignment="1">
      <alignment horizontal="center" vertical="center" wrapText="1"/>
      <protection/>
    </xf>
    <xf numFmtId="172" fontId="9" fillId="33" borderId="10" xfId="54" applyNumberFormat="1" applyFont="1" applyFill="1" applyBorder="1" applyAlignment="1">
      <alignment horizontal="right" vertical="center" wrapText="1"/>
      <protection/>
    </xf>
    <xf numFmtId="0" fontId="9" fillId="33" borderId="13" xfId="52" applyFont="1" applyFill="1" applyBorder="1" applyAlignment="1">
      <alignment horizontal="left" vertical="center"/>
      <protection/>
    </xf>
    <xf numFmtId="172" fontId="24" fillId="33" borderId="13" xfId="54" applyNumberFormat="1" applyFont="1" applyFill="1" applyBorder="1" applyAlignment="1">
      <alignment horizontal="center" vertical="center" wrapText="1"/>
      <protection/>
    </xf>
    <xf numFmtId="172" fontId="24" fillId="33" borderId="13" xfId="54" applyNumberFormat="1" applyFont="1" applyFill="1" applyBorder="1" applyAlignment="1">
      <alignment horizontal="right" vertical="center" wrapText="1"/>
      <protection/>
    </xf>
    <xf numFmtId="0" fontId="9" fillId="33" borderId="10" xfId="65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/>
      <protection/>
    </xf>
    <xf numFmtId="44" fontId="24" fillId="0" borderId="10" xfId="54" applyNumberFormat="1" applyFont="1" applyBorder="1" applyAlignment="1">
      <alignment horizontal="center" vertical="center" wrapText="1"/>
      <protection/>
    </xf>
    <xf numFmtId="44" fontId="24" fillId="0" borderId="10" xfId="54" applyNumberFormat="1" applyFont="1" applyBorder="1" applyAlignment="1">
      <alignment horizontal="right" vertical="center" wrapText="1"/>
      <protection/>
    </xf>
    <xf numFmtId="0" fontId="9" fillId="0" borderId="13" xfId="65" applyNumberFormat="1" applyFont="1" applyFill="1" applyBorder="1" applyAlignment="1">
      <alignment vertical="center"/>
    </xf>
    <xf numFmtId="44" fontId="9" fillId="0" borderId="13" xfId="65" applyFont="1" applyFill="1" applyBorder="1" applyAlignment="1">
      <alignment vertical="center"/>
    </xf>
    <xf numFmtId="0" fontId="9" fillId="0" borderId="10" xfId="65" applyNumberFormat="1" applyFont="1" applyBorder="1" applyAlignment="1">
      <alignment vertical="center"/>
    </xf>
    <xf numFmtId="44" fontId="9" fillId="0" borderId="10" xfId="65" applyFont="1" applyBorder="1" applyAlignment="1">
      <alignment vertical="center"/>
    </xf>
    <xf numFmtId="44" fontId="9" fillId="0" borderId="10" xfId="52" applyNumberFormat="1" applyFont="1" applyBorder="1" applyAlignment="1">
      <alignment horizontal="right" vertical="center" wrapText="1"/>
      <protection/>
    </xf>
    <xf numFmtId="0" fontId="9" fillId="0" borderId="24" xfId="52" applyFont="1" applyBorder="1" applyAlignment="1">
      <alignment horizontal="left" vertical="center"/>
      <protection/>
    </xf>
    <xf numFmtId="172" fontId="24" fillId="0" borderId="24" xfId="54" applyNumberFormat="1" applyFont="1" applyBorder="1" applyAlignment="1">
      <alignment horizontal="center" vertical="center" wrapText="1"/>
      <protection/>
    </xf>
    <xf numFmtId="0" fontId="9" fillId="34" borderId="10" xfId="54" applyNumberFormat="1" applyFont="1" applyFill="1" applyBorder="1" applyAlignment="1" quotePrefix="1">
      <alignment horizontal="center" vertical="center" wrapText="1"/>
      <protection/>
    </xf>
    <xf numFmtId="171" fontId="9" fillId="34" borderId="10" xfId="52" applyNumberFormat="1" applyFont="1" applyFill="1" applyBorder="1" applyAlignment="1">
      <alignment horizontal="center" vertical="center" wrapText="1"/>
      <protection/>
    </xf>
    <xf numFmtId="171" fontId="9" fillId="33" borderId="10" xfId="52" applyNumberFormat="1" applyFont="1" applyFill="1" applyBorder="1" applyAlignment="1">
      <alignment horizontal="right" wrapText="1"/>
      <protection/>
    </xf>
    <xf numFmtId="171" fontId="9" fillId="33" borderId="10" xfId="52" applyNumberFormat="1" applyFont="1" applyFill="1" applyBorder="1" applyAlignment="1">
      <alignment horizontal="center"/>
      <protection/>
    </xf>
    <xf numFmtId="171" fontId="9" fillId="33" borderId="10" xfId="52" applyNumberFormat="1" applyFont="1" applyFill="1" applyBorder="1" applyAlignment="1">
      <alignment wrapText="1"/>
      <protection/>
    </xf>
    <xf numFmtId="49" fontId="9" fillId="33" borderId="10" xfId="52" applyNumberFormat="1" applyFont="1" applyFill="1" applyBorder="1" applyAlignment="1" quotePrefix="1">
      <alignment horizontal="center" vertical="center" wrapText="1"/>
      <protection/>
    </xf>
    <xf numFmtId="44" fontId="9" fillId="33" borderId="10" xfId="65" applyFont="1" applyFill="1" applyBorder="1" applyAlignment="1">
      <alignment horizontal="right" vertical="center" wrapText="1"/>
    </xf>
    <xf numFmtId="44" fontId="9" fillId="0" borderId="13" xfId="65" applyFont="1" applyFill="1" applyBorder="1" applyAlignment="1">
      <alignment vertical="center" wrapText="1"/>
    </xf>
    <xf numFmtId="44" fontId="9" fillId="0" borderId="10" xfId="65" applyFont="1" applyBorder="1" applyAlignment="1">
      <alignment vertical="center" wrapText="1"/>
    </xf>
    <xf numFmtId="44" fontId="8" fillId="33" borderId="15" xfId="52" applyNumberFormat="1" applyFont="1" applyFill="1" applyBorder="1" applyAlignment="1">
      <alignment horizontal="center" wrapText="1"/>
      <protection/>
    </xf>
    <xf numFmtId="170" fontId="15" fillId="0" borderId="12" xfId="52" applyNumberFormat="1" applyFont="1" applyBorder="1" applyAlignment="1">
      <alignment horizontal="center" vertical="center"/>
      <protection/>
    </xf>
    <xf numFmtId="170" fontId="15" fillId="0" borderId="10" xfId="65" applyNumberFormat="1" applyFont="1" applyBorder="1" applyAlignment="1">
      <alignment horizontal="center" vertical="center"/>
    </xf>
    <xf numFmtId="170" fontId="15" fillId="0" borderId="13" xfId="65" applyNumberFormat="1" applyFont="1" applyFill="1" applyBorder="1" applyAlignment="1">
      <alignment horizontal="center" vertical="center"/>
    </xf>
    <xf numFmtId="170" fontId="9" fillId="0" borderId="13" xfId="65" applyNumberFormat="1" applyFont="1" applyFill="1" applyBorder="1" applyAlignment="1">
      <alignment horizontal="center" vertical="center"/>
    </xf>
    <xf numFmtId="170" fontId="9" fillId="0" borderId="10" xfId="65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37" borderId="10" xfId="0" applyFont="1" applyFill="1" applyBorder="1" applyAlignment="1">
      <alignment horizontal="center"/>
    </xf>
    <xf numFmtId="170" fontId="33" fillId="37" borderId="10" xfId="0" applyNumberFormat="1" applyFont="1" applyFill="1" applyBorder="1" applyAlignment="1">
      <alignment horizontal="center" vertical="center"/>
    </xf>
    <xf numFmtId="0" fontId="9" fillId="33" borderId="10" xfId="65" applyNumberFormat="1" applyFont="1" applyFill="1" applyBorder="1" applyAlignment="1">
      <alignment horizontal="center" vertical="center" wrapText="1"/>
    </xf>
    <xf numFmtId="0" fontId="9" fillId="34" borderId="10" xfId="52" applyFont="1" applyFill="1" applyBorder="1" applyAlignment="1">
      <alignment horizontal="center" vertical="center"/>
      <protection/>
    </xf>
    <xf numFmtId="170" fontId="8" fillId="0" borderId="22" xfId="0" applyNumberFormat="1" applyFont="1" applyBorder="1" applyAlignment="1">
      <alignment horizontal="center" vertical="center"/>
    </xf>
    <xf numFmtId="170" fontId="33" fillId="0" borderId="0" xfId="0" applyNumberFormat="1" applyFont="1" applyAlignment="1">
      <alignment horizontal="center" vertical="center"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9" fillId="34" borderId="10" xfId="52" applyNumberFormat="1" applyFont="1" applyFill="1" applyBorder="1" applyAlignment="1" quotePrefix="1">
      <alignment horizontal="center" vertical="center" wrapText="1"/>
      <protection/>
    </xf>
    <xf numFmtId="0" fontId="8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8" fillId="36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wrapText="1"/>
    </xf>
    <xf numFmtId="4" fontId="9" fillId="33" borderId="11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14" fontId="89" fillId="36" borderId="10" xfId="0" applyNumberFormat="1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 wrapText="1"/>
    </xf>
    <xf numFmtId="170" fontId="89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170" fontId="91" fillId="44" borderId="10" xfId="0" applyNumberFormat="1" applyFont="1" applyFill="1" applyBorder="1" applyAlignment="1">
      <alignment horizontal="center" vertical="center"/>
    </xf>
    <xf numFmtId="170" fontId="0" fillId="42" borderId="10" xfId="0" applyNumberForma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184" fontId="91" fillId="37" borderId="10" xfId="0" applyNumberFormat="1" applyFont="1" applyFill="1" applyBorder="1" applyAlignment="1">
      <alignment horizontal="center" vertical="center"/>
    </xf>
    <xf numFmtId="184" fontId="62" fillId="37" borderId="11" xfId="0" applyNumberFormat="1" applyFont="1" applyFill="1" applyBorder="1" applyAlignment="1">
      <alignment horizontal="center" vertical="center"/>
    </xf>
    <xf numFmtId="0" fontId="84" fillId="44" borderId="10" xfId="0" applyFont="1" applyFill="1" applyBorder="1" applyAlignment="1">
      <alignment horizontal="center"/>
    </xf>
    <xf numFmtId="0" fontId="84" fillId="36" borderId="14" xfId="0" applyFont="1" applyFill="1" applyBorder="1" applyAlignment="1">
      <alignment horizontal="center" vertical="center"/>
    </xf>
    <xf numFmtId="170" fontId="25" fillId="0" borderId="10" xfId="0" applyNumberFormat="1" applyFont="1" applyBorder="1" applyAlignment="1">
      <alignment horizontal="center" vertical="center"/>
    </xf>
    <xf numFmtId="184" fontId="84" fillId="3" borderId="10" xfId="0" applyNumberFormat="1" applyFont="1" applyFill="1" applyBorder="1" applyAlignment="1">
      <alignment/>
    </xf>
    <xf numFmtId="0" fontId="84" fillId="36" borderId="1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 vertical="center" wrapText="1"/>
    </xf>
    <xf numFmtId="170" fontId="9" fillId="0" borderId="22" xfId="0" applyNumberFormat="1" applyFont="1" applyBorder="1" applyAlignment="1">
      <alignment horizontal="center" vertical="center"/>
    </xf>
    <xf numFmtId="184" fontId="84" fillId="6" borderId="10" xfId="0" applyNumberFormat="1" applyFont="1" applyFill="1" applyBorder="1" applyAlignment="1">
      <alignment/>
    </xf>
    <xf numFmtId="14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4" fillId="6" borderId="10" xfId="0" applyFont="1" applyFill="1" applyBorder="1" applyAlignment="1">
      <alignment horizontal="center" vertical="center"/>
    </xf>
    <xf numFmtId="170" fontId="8" fillId="6" borderId="10" xfId="0" applyNumberFormat="1" applyFont="1" applyFill="1" applyBorder="1" applyAlignment="1">
      <alignment horizontal="center" vertical="center"/>
    </xf>
    <xf numFmtId="170" fontId="92" fillId="6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/>
    </xf>
    <xf numFmtId="0" fontId="8" fillId="36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center" vertical="center" wrapText="1"/>
    </xf>
    <xf numFmtId="170" fontId="8" fillId="33" borderId="15" xfId="0" applyNumberFormat="1" applyFont="1" applyFill="1" applyBorder="1" applyAlignment="1">
      <alignment horizontal="center" vertical="center" wrapText="1"/>
    </xf>
    <xf numFmtId="170" fontId="8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2" fillId="39" borderId="10" xfId="0" applyFont="1" applyFill="1" applyBorder="1" applyAlignment="1">
      <alignment horizontal="center" vertical="center" wrapText="1"/>
    </xf>
    <xf numFmtId="44" fontId="8" fillId="0" borderId="14" xfId="68" applyFont="1" applyFill="1" applyBorder="1" applyAlignment="1">
      <alignment horizontal="center" vertical="center" wrapText="1"/>
    </xf>
    <xf numFmtId="44" fontId="8" fillId="0" borderId="25" xfId="68" applyFont="1" applyFill="1" applyBorder="1" applyAlignment="1">
      <alignment horizontal="center" vertical="center" wrapText="1"/>
    </xf>
    <xf numFmtId="44" fontId="8" fillId="0" borderId="21" xfId="68" applyFont="1" applyFill="1" applyBorder="1" applyAlignment="1">
      <alignment horizontal="center" vertical="center" wrapText="1"/>
    </xf>
    <xf numFmtId="44" fontId="27" fillId="0" borderId="14" xfId="68" applyFont="1" applyFill="1" applyBorder="1" applyAlignment="1">
      <alignment horizontal="center" vertical="center" wrapText="1"/>
    </xf>
    <xf numFmtId="44" fontId="27" fillId="0" borderId="25" xfId="68" applyFont="1" applyFill="1" applyBorder="1" applyAlignment="1">
      <alignment horizontal="center" vertical="center" wrapText="1"/>
    </xf>
    <xf numFmtId="44" fontId="27" fillId="0" borderId="21" xfId="68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4" fontId="8" fillId="0" borderId="14" xfId="68" applyFont="1" applyFill="1" applyBorder="1" applyAlignment="1">
      <alignment horizontal="right" vertical="center" wrapText="1"/>
    </xf>
    <xf numFmtId="44" fontId="8" fillId="0" borderId="25" xfId="68" applyFont="1" applyFill="1" applyBorder="1" applyAlignment="1">
      <alignment horizontal="right" vertical="center" wrapText="1"/>
    </xf>
    <xf numFmtId="44" fontId="8" fillId="0" borderId="21" xfId="68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8" fontId="8" fillId="0" borderId="14" xfId="68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4" fontId="8" fillId="0" borderId="13" xfId="63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45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0" fontId="20" fillId="46" borderId="27" xfId="0" applyNumberFormat="1" applyFont="1" applyFill="1" applyBorder="1" applyAlignment="1">
      <alignment horizontal="center" vertical="center"/>
    </xf>
    <xf numFmtId="170" fontId="20" fillId="46" borderId="28" xfId="0" applyNumberFormat="1" applyFont="1" applyFill="1" applyBorder="1" applyAlignment="1">
      <alignment horizontal="center" vertical="center"/>
    </xf>
    <xf numFmtId="170" fontId="20" fillId="46" borderId="2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33" borderId="2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0" xfId="52" applyNumberFormat="1" applyFont="1" applyFill="1" applyBorder="1" applyAlignment="1">
      <alignment horizontal="center"/>
      <protection/>
    </xf>
    <xf numFmtId="0" fontId="8" fillId="36" borderId="1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/>
    </xf>
    <xf numFmtId="171" fontId="9" fillId="33" borderId="10" xfId="52" applyNumberFormat="1" applyFont="1" applyFill="1" applyBorder="1" applyAlignment="1">
      <alignment horizontal="center" wrapText="1"/>
      <protection/>
    </xf>
    <xf numFmtId="0" fontId="8" fillId="33" borderId="10" xfId="52" applyNumberFormat="1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center" vertical="center" wrapText="1"/>
      <protection/>
    </xf>
    <xf numFmtId="0" fontId="8" fillId="36" borderId="25" xfId="52" applyFont="1" applyFill="1" applyBorder="1" applyAlignment="1">
      <alignment horizontal="center" vertical="center" wrapText="1"/>
      <protection/>
    </xf>
    <xf numFmtId="0" fontId="8" fillId="36" borderId="21" xfId="52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8" fillId="47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/>
    </xf>
    <xf numFmtId="44" fontId="8" fillId="47" borderId="10" xfId="63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4" fillId="44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1" fillId="44" borderId="14" xfId="0" applyFont="1" applyFill="1" applyBorder="1" applyAlignment="1">
      <alignment horizontal="center" vertical="center"/>
    </xf>
    <xf numFmtId="0" fontId="91" fillId="44" borderId="25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horizontal="center" vertical="center"/>
    </xf>
    <xf numFmtId="171" fontId="9" fillId="33" borderId="15" xfId="52" applyNumberFormat="1" applyFont="1" applyFill="1" applyBorder="1" applyAlignment="1">
      <alignment horizont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3" xfId="68"/>
    <cellStyle name="Walutowy 4" xfId="69"/>
    <cellStyle name="Walutowy 5" xfId="70"/>
    <cellStyle name="Zły" xfId="71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0" zoomScaleSheetLayoutView="70" zoomScalePageLayoutView="0" workbookViewId="0" topLeftCell="A1">
      <selection activeCell="C11" sqref="C11"/>
    </sheetView>
  </sheetViews>
  <sheetFormatPr defaultColWidth="9.140625" defaultRowHeight="12.75"/>
  <cols>
    <col min="1" max="1" width="6.28125" style="306" customWidth="1"/>
    <col min="2" max="2" width="29.140625" style="15" customWidth="1"/>
    <col min="3" max="3" width="24.00390625" style="41" customWidth="1"/>
    <col min="4" max="4" width="16.140625" style="41" customWidth="1"/>
    <col min="5" max="6" width="15.8515625" style="41" customWidth="1"/>
    <col min="7" max="7" width="13.00390625" style="41" customWidth="1"/>
    <col min="8" max="8" width="14.421875" style="41" customWidth="1"/>
    <col min="9" max="9" width="29.28125" style="41" customWidth="1"/>
    <col min="10" max="10" width="22.28125" style="43" customWidth="1"/>
    <col min="11" max="11" width="28.00390625" style="41" customWidth="1"/>
    <col min="12" max="16384" width="9.140625" style="15" customWidth="1"/>
  </cols>
  <sheetData>
    <row r="1" spans="1:6" ht="18">
      <c r="A1" s="493" t="s">
        <v>934</v>
      </c>
      <c r="B1" s="493"/>
      <c r="C1" s="493"/>
      <c r="D1" s="493"/>
      <c r="E1" s="493"/>
      <c r="F1" s="305"/>
    </row>
    <row r="3" spans="2:11" ht="97.5" customHeight="1">
      <c r="B3" s="494" t="s">
        <v>1490</v>
      </c>
      <c r="C3" s="495"/>
      <c r="D3" s="495"/>
      <c r="E3" s="495"/>
      <c r="F3" s="495"/>
      <c r="G3" s="495"/>
      <c r="H3" s="495"/>
      <c r="I3" s="495"/>
      <c r="J3" s="495"/>
      <c r="K3" s="495"/>
    </row>
    <row r="5" spans="1:11" s="309" customFormat="1" ht="54" customHeight="1">
      <c r="A5" s="194"/>
      <c r="B5" s="307" t="s">
        <v>135</v>
      </c>
      <c r="C5" s="307" t="s">
        <v>256</v>
      </c>
      <c r="D5" s="307" t="s">
        <v>251</v>
      </c>
      <c r="E5" s="307" t="s">
        <v>252</v>
      </c>
      <c r="F5" s="307" t="s">
        <v>688</v>
      </c>
      <c r="G5" s="307" t="s">
        <v>255</v>
      </c>
      <c r="H5" s="307" t="s">
        <v>254</v>
      </c>
      <c r="I5" s="307" t="s">
        <v>257</v>
      </c>
      <c r="J5" s="308" t="s">
        <v>690</v>
      </c>
      <c r="K5" s="307" t="s">
        <v>253</v>
      </c>
    </row>
    <row r="6" spans="1:11" s="181" customFormat="1" ht="33.75" customHeight="1">
      <c r="A6" s="145">
        <v>1</v>
      </c>
      <c r="B6" s="110" t="s">
        <v>131</v>
      </c>
      <c r="C6" s="110" t="s">
        <v>128</v>
      </c>
      <c r="D6" s="110" t="s">
        <v>291</v>
      </c>
      <c r="E6" s="110" t="s">
        <v>290</v>
      </c>
      <c r="F6" s="110" t="s">
        <v>906</v>
      </c>
      <c r="G6" s="110" t="s">
        <v>1353</v>
      </c>
      <c r="H6" s="110" t="s">
        <v>130</v>
      </c>
      <c r="I6" s="110" t="s">
        <v>130</v>
      </c>
      <c r="J6" s="85">
        <v>142500000</v>
      </c>
      <c r="K6" s="110" t="s">
        <v>116</v>
      </c>
    </row>
    <row r="7" spans="1:11" s="181" customFormat="1" ht="42.75" customHeight="1">
      <c r="A7" s="145" t="s">
        <v>203</v>
      </c>
      <c r="B7" s="310" t="s">
        <v>202</v>
      </c>
      <c r="C7" s="110" t="s">
        <v>51</v>
      </c>
      <c r="D7" s="110" t="s">
        <v>291</v>
      </c>
      <c r="E7" s="110" t="s">
        <v>290</v>
      </c>
      <c r="F7" s="110"/>
      <c r="G7" s="110" t="s">
        <v>1123</v>
      </c>
      <c r="H7" s="110" t="s">
        <v>130</v>
      </c>
      <c r="I7" s="110" t="s">
        <v>130</v>
      </c>
      <c r="J7" s="85" t="s">
        <v>916</v>
      </c>
      <c r="K7" s="110" t="s">
        <v>116</v>
      </c>
    </row>
    <row r="8" spans="1:11" s="181" customFormat="1" ht="30" customHeight="1">
      <c r="A8" s="145">
        <v>2</v>
      </c>
      <c r="B8" s="110" t="s">
        <v>293</v>
      </c>
      <c r="C8" s="110" t="s">
        <v>128</v>
      </c>
      <c r="D8" s="110" t="s">
        <v>292</v>
      </c>
      <c r="E8" s="110" t="s">
        <v>1354</v>
      </c>
      <c r="F8" s="110" t="s">
        <v>905</v>
      </c>
      <c r="G8" s="110" t="s">
        <v>1358</v>
      </c>
      <c r="H8" s="110" t="s">
        <v>130</v>
      </c>
      <c r="I8" s="110" t="s">
        <v>1355</v>
      </c>
      <c r="J8" s="85">
        <v>33319555</v>
      </c>
      <c r="K8" s="110" t="s">
        <v>116</v>
      </c>
    </row>
    <row r="9" spans="1:11" s="184" customFormat="1" ht="30.75" customHeight="1">
      <c r="A9" s="147">
        <v>3</v>
      </c>
      <c r="B9" s="310" t="s">
        <v>204</v>
      </c>
      <c r="C9" s="310" t="s">
        <v>1383</v>
      </c>
      <c r="D9" s="310" t="s">
        <v>294</v>
      </c>
      <c r="E9" s="310" t="s">
        <v>1356</v>
      </c>
      <c r="F9" s="310" t="s">
        <v>1357</v>
      </c>
      <c r="G9" s="310" t="s">
        <v>445</v>
      </c>
      <c r="H9" s="310" t="s">
        <v>130</v>
      </c>
      <c r="I9" s="310" t="s">
        <v>130</v>
      </c>
      <c r="J9" s="138">
        <v>2004882</v>
      </c>
      <c r="K9" s="310" t="s">
        <v>116</v>
      </c>
    </row>
    <row r="10" spans="1:11" s="181" customFormat="1" ht="28.5" customHeight="1">
      <c r="A10" s="145">
        <v>4</v>
      </c>
      <c r="B10" s="110" t="s">
        <v>191</v>
      </c>
      <c r="C10" s="110" t="s">
        <v>51</v>
      </c>
      <c r="D10" s="110" t="s">
        <v>295</v>
      </c>
      <c r="E10" s="110" t="s">
        <v>296</v>
      </c>
      <c r="F10" s="110" t="s">
        <v>1359</v>
      </c>
      <c r="G10" s="110" t="s">
        <v>1360</v>
      </c>
      <c r="H10" s="110" t="s">
        <v>130</v>
      </c>
      <c r="I10" s="110" t="s">
        <v>130</v>
      </c>
      <c r="J10" s="85">
        <v>58130574.57</v>
      </c>
      <c r="K10" s="110" t="s">
        <v>116</v>
      </c>
    </row>
    <row r="11" spans="1:11" s="181" customFormat="1" ht="40.5" customHeight="1">
      <c r="A11" s="145">
        <v>5</v>
      </c>
      <c r="B11" s="110" t="s">
        <v>297</v>
      </c>
      <c r="C11" s="110" t="s">
        <v>51</v>
      </c>
      <c r="D11" s="110" t="s">
        <v>298</v>
      </c>
      <c r="E11" s="110" t="s">
        <v>299</v>
      </c>
      <c r="F11" s="181" t="s">
        <v>904</v>
      </c>
      <c r="G11" s="110" t="s">
        <v>1361</v>
      </c>
      <c r="H11" s="110" t="s">
        <v>130</v>
      </c>
      <c r="I11" s="110" t="s">
        <v>718</v>
      </c>
      <c r="J11" s="85" t="s">
        <v>1362</v>
      </c>
      <c r="K11" s="110" t="s">
        <v>116</v>
      </c>
    </row>
    <row r="12" spans="1:11" s="181" customFormat="1" ht="43.5" customHeight="1">
      <c r="A12" s="145">
        <v>6</v>
      </c>
      <c r="B12" s="110" t="s">
        <v>781</v>
      </c>
      <c r="C12" s="110" t="s">
        <v>128</v>
      </c>
      <c r="D12" s="110" t="s">
        <v>493</v>
      </c>
      <c r="E12" s="110" t="s">
        <v>492</v>
      </c>
      <c r="F12" s="110" t="s">
        <v>784</v>
      </c>
      <c r="G12" s="110" t="s">
        <v>1363</v>
      </c>
      <c r="H12" s="110" t="s">
        <v>130</v>
      </c>
      <c r="I12" s="110" t="s">
        <v>130</v>
      </c>
      <c r="J12" s="85">
        <v>1220729</v>
      </c>
      <c r="K12" s="110" t="s">
        <v>116</v>
      </c>
    </row>
    <row r="13" spans="1:11" s="181" customFormat="1" ht="41.25" customHeight="1">
      <c r="A13" s="145">
        <v>7</v>
      </c>
      <c r="B13" s="110" t="s">
        <v>1185</v>
      </c>
      <c r="C13" s="110" t="s">
        <v>1384</v>
      </c>
      <c r="D13" s="110" t="s">
        <v>300</v>
      </c>
      <c r="E13" s="110" t="s">
        <v>301</v>
      </c>
      <c r="F13" s="110" t="s">
        <v>846</v>
      </c>
      <c r="G13" s="110" t="s">
        <v>1145</v>
      </c>
      <c r="H13" s="110" t="s">
        <v>1146</v>
      </c>
      <c r="I13" s="110" t="s">
        <v>302</v>
      </c>
      <c r="J13" s="85">
        <v>8922160</v>
      </c>
      <c r="K13" s="110" t="s">
        <v>116</v>
      </c>
    </row>
    <row r="14" spans="1:11" s="181" customFormat="1" ht="51" customHeight="1">
      <c r="A14" s="145">
        <v>8</v>
      </c>
      <c r="B14" s="110" t="s">
        <v>1453</v>
      </c>
      <c r="C14" s="110" t="s">
        <v>1385</v>
      </c>
      <c r="D14" s="311" t="s">
        <v>839</v>
      </c>
      <c r="E14" s="110" t="s">
        <v>303</v>
      </c>
      <c r="F14" s="110" t="s">
        <v>1364</v>
      </c>
      <c r="G14" s="110" t="s">
        <v>1365</v>
      </c>
      <c r="H14" s="110" t="s">
        <v>1366</v>
      </c>
      <c r="I14" s="110" t="s">
        <v>130</v>
      </c>
      <c r="J14" s="85">
        <v>3810790</v>
      </c>
      <c r="K14" s="110" t="s">
        <v>116</v>
      </c>
    </row>
    <row r="15" spans="1:11" s="181" customFormat="1" ht="51" customHeight="1">
      <c r="A15" s="145">
        <v>9</v>
      </c>
      <c r="B15" s="110" t="s">
        <v>205</v>
      </c>
      <c r="C15" s="110" t="s">
        <v>1386</v>
      </c>
      <c r="D15" s="110" t="s">
        <v>304</v>
      </c>
      <c r="E15" s="110" t="s">
        <v>305</v>
      </c>
      <c r="F15" s="110" t="s">
        <v>899</v>
      </c>
      <c r="G15" s="110" t="s">
        <v>1367</v>
      </c>
      <c r="H15" s="110" t="s">
        <v>1368</v>
      </c>
      <c r="I15" s="110" t="s">
        <v>130</v>
      </c>
      <c r="J15" s="85">
        <v>4063780</v>
      </c>
      <c r="K15" s="110" t="s">
        <v>116</v>
      </c>
    </row>
    <row r="16" spans="1:11" s="181" customFormat="1" ht="51" customHeight="1">
      <c r="A16" s="145">
        <v>10</v>
      </c>
      <c r="B16" s="110" t="s">
        <v>306</v>
      </c>
      <c r="C16" s="110" t="s">
        <v>1387</v>
      </c>
      <c r="D16" s="110" t="s">
        <v>1369</v>
      </c>
      <c r="E16" s="110" t="s">
        <v>1370</v>
      </c>
      <c r="F16" s="110" t="s">
        <v>900</v>
      </c>
      <c r="G16" s="110" t="s">
        <v>1371</v>
      </c>
      <c r="H16" s="110" t="s">
        <v>1372</v>
      </c>
      <c r="I16" s="110" t="s">
        <v>897</v>
      </c>
      <c r="J16" s="85">
        <v>9154767</v>
      </c>
      <c r="K16" s="110" t="s">
        <v>116</v>
      </c>
    </row>
    <row r="17" spans="1:11" s="181" customFormat="1" ht="39.75" customHeight="1">
      <c r="A17" s="145">
        <v>11</v>
      </c>
      <c r="B17" s="110" t="s">
        <v>206</v>
      </c>
      <c r="C17" s="110" t="s">
        <v>1388</v>
      </c>
      <c r="D17" s="110" t="s">
        <v>307</v>
      </c>
      <c r="E17" s="110" t="s">
        <v>308</v>
      </c>
      <c r="F17" s="110" t="s">
        <v>1373</v>
      </c>
      <c r="G17" s="110" t="s">
        <v>1374</v>
      </c>
      <c r="H17" s="110" t="s">
        <v>1375</v>
      </c>
      <c r="I17" s="110" t="s">
        <v>313</v>
      </c>
      <c r="J17" s="85">
        <v>6000000</v>
      </c>
      <c r="K17" s="110" t="s">
        <v>116</v>
      </c>
    </row>
    <row r="18" spans="1:11" s="181" customFormat="1" ht="39.75" customHeight="1">
      <c r="A18" s="145">
        <v>12</v>
      </c>
      <c r="B18" s="110" t="s">
        <v>309</v>
      </c>
      <c r="C18" s="110" t="s">
        <v>4</v>
      </c>
      <c r="D18" s="110" t="s">
        <v>420</v>
      </c>
      <c r="E18" s="110" t="s">
        <v>310</v>
      </c>
      <c r="F18" s="110" t="s">
        <v>1376</v>
      </c>
      <c r="G18" s="110" t="s">
        <v>1377</v>
      </c>
      <c r="H18" s="110" t="s">
        <v>1378</v>
      </c>
      <c r="I18" s="110" t="s">
        <v>130</v>
      </c>
      <c r="J18" s="85">
        <v>5112400</v>
      </c>
      <c r="K18" s="110" t="s">
        <v>116</v>
      </c>
    </row>
    <row r="19" spans="1:11" s="181" customFormat="1" ht="42" customHeight="1">
      <c r="A19" s="145">
        <v>13</v>
      </c>
      <c r="B19" s="110" t="s">
        <v>311</v>
      </c>
      <c r="C19" s="110" t="s">
        <v>59</v>
      </c>
      <c r="D19" s="110" t="s">
        <v>312</v>
      </c>
      <c r="E19" s="110" t="s">
        <v>1379</v>
      </c>
      <c r="F19" s="110" t="s">
        <v>689</v>
      </c>
      <c r="G19" s="110" t="s">
        <v>445</v>
      </c>
      <c r="H19" s="110" t="s">
        <v>1380</v>
      </c>
      <c r="I19" s="110" t="s">
        <v>313</v>
      </c>
      <c r="J19" s="85">
        <v>3604760</v>
      </c>
      <c r="K19" s="110" t="s">
        <v>116</v>
      </c>
    </row>
    <row r="20" spans="1:11" s="181" customFormat="1" ht="44.25" customHeight="1">
      <c r="A20" s="145">
        <v>14</v>
      </c>
      <c r="B20" s="110" t="s">
        <v>1454</v>
      </c>
      <c r="C20" s="110" t="s">
        <v>1389</v>
      </c>
      <c r="D20" s="110" t="s">
        <v>31</v>
      </c>
      <c r="E20" s="110" t="s">
        <v>32</v>
      </c>
      <c r="F20" s="110" t="s">
        <v>689</v>
      </c>
      <c r="G20" s="312"/>
      <c r="H20" s="312"/>
      <c r="I20" s="110" t="s">
        <v>313</v>
      </c>
      <c r="J20" s="131"/>
      <c r="K20" s="110" t="s">
        <v>116</v>
      </c>
    </row>
    <row r="21" spans="1:11" s="181" customFormat="1" ht="44.25" customHeight="1">
      <c r="A21" s="145">
        <v>15</v>
      </c>
      <c r="B21" s="110" t="s">
        <v>207</v>
      </c>
      <c r="C21" s="110" t="s">
        <v>1390</v>
      </c>
      <c r="D21" s="110" t="s">
        <v>33</v>
      </c>
      <c r="E21" s="110" t="s">
        <v>1382</v>
      </c>
      <c r="F21" s="110" t="s">
        <v>689</v>
      </c>
      <c r="G21" s="312"/>
      <c r="H21" s="312"/>
      <c r="I21" s="110" t="s">
        <v>313</v>
      </c>
      <c r="J21" s="131"/>
      <c r="K21" s="110" t="s">
        <v>116</v>
      </c>
    </row>
    <row r="22" spans="1:11" s="181" customFormat="1" ht="44.25" customHeight="1">
      <c r="A22" s="145">
        <v>16</v>
      </c>
      <c r="B22" s="110" t="s">
        <v>1455</v>
      </c>
      <c r="C22" s="110" t="s">
        <v>1072</v>
      </c>
      <c r="D22" s="110" t="s">
        <v>1456</v>
      </c>
      <c r="E22" s="110"/>
      <c r="F22" s="110" t="s">
        <v>689</v>
      </c>
      <c r="G22" s="312"/>
      <c r="H22" s="312"/>
      <c r="I22" s="110" t="s">
        <v>313</v>
      </c>
      <c r="J22" s="131"/>
      <c r="K22" s="110" t="s">
        <v>116</v>
      </c>
    </row>
    <row r="23" spans="1:11" s="181" customFormat="1" ht="44.25" customHeight="1">
      <c r="A23" s="145">
        <v>17</v>
      </c>
      <c r="B23" s="110" t="s">
        <v>314</v>
      </c>
      <c r="C23" s="110" t="s">
        <v>1391</v>
      </c>
      <c r="D23" s="110" t="s">
        <v>315</v>
      </c>
      <c r="E23" s="110" t="s">
        <v>316</v>
      </c>
      <c r="F23" s="110" t="s">
        <v>699</v>
      </c>
      <c r="G23" s="110" t="s">
        <v>1381</v>
      </c>
      <c r="H23" s="110">
        <v>140</v>
      </c>
      <c r="I23" s="110" t="s">
        <v>302</v>
      </c>
      <c r="J23" s="85">
        <v>8152262</v>
      </c>
      <c r="K23" s="110" t="s">
        <v>116</v>
      </c>
    </row>
    <row r="24" spans="1:11" s="279" customFormat="1" ht="26.25" customHeight="1">
      <c r="A24" s="156">
        <v>18</v>
      </c>
      <c r="B24" s="11" t="s">
        <v>917</v>
      </c>
      <c r="C24" s="11" t="s">
        <v>1392</v>
      </c>
      <c r="D24" s="11">
        <v>366211130</v>
      </c>
      <c r="E24" s="11">
        <v>5592045133</v>
      </c>
      <c r="F24" s="11" t="s">
        <v>918</v>
      </c>
      <c r="G24" s="11">
        <v>5</v>
      </c>
      <c r="H24" s="11"/>
      <c r="I24" s="11"/>
      <c r="J24" s="138">
        <v>377420</v>
      </c>
      <c r="K24" s="11" t="s">
        <v>116</v>
      </c>
    </row>
  </sheetData>
  <sheetProtection/>
  <mergeCells count="2">
    <mergeCell ref="A1:E1"/>
    <mergeCell ref="B3:K3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00390625" style="0" bestFit="1" customWidth="1"/>
    <col min="2" max="2" width="28.7109375" style="0" bestFit="1" customWidth="1"/>
    <col min="3" max="3" width="11.57421875" style="0" bestFit="1" customWidth="1"/>
    <col min="4" max="4" width="49.28125" style="0" customWidth="1"/>
    <col min="5" max="5" width="15.140625" style="0" bestFit="1" customWidth="1"/>
    <col min="6" max="6" width="16.57421875" style="0" bestFit="1" customWidth="1"/>
  </cols>
  <sheetData>
    <row r="1" spans="1:11" ht="22.5">
      <c r="A1" s="570" t="s">
        <v>1462</v>
      </c>
      <c r="B1" s="570"/>
      <c r="C1" s="570"/>
      <c r="D1" s="570"/>
      <c r="E1" s="570"/>
      <c r="F1" s="570"/>
      <c r="G1" s="570"/>
      <c r="H1" s="570"/>
      <c r="I1" s="570"/>
      <c r="J1" s="15"/>
      <c r="K1" s="15"/>
    </row>
    <row r="2" spans="1:11" ht="22.5">
      <c r="A2" s="570" t="s">
        <v>1583</v>
      </c>
      <c r="B2" s="570"/>
      <c r="C2" s="570"/>
      <c r="D2" s="570"/>
      <c r="E2" s="570"/>
      <c r="F2" s="570"/>
      <c r="G2" s="570"/>
      <c r="H2" s="570"/>
      <c r="I2" s="570"/>
      <c r="J2" s="15"/>
      <c r="K2" s="15"/>
    </row>
    <row r="3" spans="1:11" ht="12.75">
      <c r="A3" s="577" t="s">
        <v>1584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</row>
    <row r="4" spans="1:6" ht="12.75">
      <c r="A4" s="37"/>
      <c r="B4" s="37"/>
      <c r="C4" s="460"/>
      <c r="D4" s="5"/>
      <c r="E4" s="52"/>
      <c r="F4" s="52"/>
    </row>
    <row r="5" spans="1:6" ht="12.75">
      <c r="A5" s="37"/>
      <c r="B5" s="37"/>
      <c r="C5" s="460"/>
      <c r="D5" s="5"/>
      <c r="E5" s="52"/>
      <c r="F5" s="52"/>
    </row>
    <row r="6" spans="1:6" ht="12.75">
      <c r="A6" s="37"/>
      <c r="B6" s="37"/>
      <c r="C6" s="460"/>
      <c r="D6" s="5"/>
      <c r="E6" s="52"/>
      <c r="F6" s="52"/>
    </row>
    <row r="7" spans="1:6" ht="12.75">
      <c r="A7" s="37"/>
      <c r="B7" s="37"/>
      <c r="C7" s="460"/>
      <c r="D7" s="5"/>
      <c r="E7" s="52"/>
      <c r="F7" s="52"/>
    </row>
    <row r="8" spans="1:6" ht="15.75">
      <c r="A8" s="579" t="s">
        <v>1491</v>
      </c>
      <c r="B8" s="579"/>
      <c r="C8" s="579"/>
      <c r="D8" s="579"/>
      <c r="E8" s="579"/>
      <c r="F8" s="579"/>
    </row>
    <row r="9" spans="1:6" ht="12.75">
      <c r="A9" s="37"/>
      <c r="B9" s="37"/>
      <c r="C9" s="460"/>
      <c r="D9" s="5"/>
      <c r="E9" s="52"/>
      <c r="F9" s="52"/>
    </row>
    <row r="10" spans="1:7" ht="15">
      <c r="A10" s="461"/>
      <c r="B10" s="462" t="s">
        <v>1492</v>
      </c>
      <c r="C10" s="463" t="s">
        <v>1493</v>
      </c>
      <c r="D10" s="464" t="s">
        <v>1494</v>
      </c>
      <c r="E10" s="465" t="s">
        <v>1495</v>
      </c>
      <c r="F10" s="465" t="s">
        <v>1496</v>
      </c>
      <c r="G10" s="461"/>
    </row>
    <row r="11" spans="1:6" ht="25.5">
      <c r="A11" s="466">
        <v>1</v>
      </c>
      <c r="B11" s="466" t="s">
        <v>1497</v>
      </c>
      <c r="C11" s="467">
        <v>42744</v>
      </c>
      <c r="D11" s="10" t="s">
        <v>1498</v>
      </c>
      <c r="E11" s="468" t="s">
        <v>1351</v>
      </c>
      <c r="F11" s="468">
        <v>110</v>
      </c>
    </row>
    <row r="12" spans="1:6" ht="25.5">
      <c r="A12" s="466">
        <v>2</v>
      </c>
      <c r="B12" s="466" t="s">
        <v>1499</v>
      </c>
      <c r="C12" s="467">
        <v>42756</v>
      </c>
      <c r="D12" s="10" t="s">
        <v>1500</v>
      </c>
      <c r="E12" s="468" t="s">
        <v>1351</v>
      </c>
      <c r="F12" s="468">
        <v>438.62</v>
      </c>
    </row>
    <row r="13" spans="1:6" ht="31.5">
      <c r="A13" s="466">
        <v>3</v>
      </c>
      <c r="B13" s="466" t="s">
        <v>1499</v>
      </c>
      <c r="C13" s="467">
        <v>42813</v>
      </c>
      <c r="D13" s="469" t="s">
        <v>1501</v>
      </c>
      <c r="E13" s="468" t="s">
        <v>1351</v>
      </c>
      <c r="F13" s="468">
        <v>1407.46</v>
      </c>
    </row>
    <row r="14" spans="1:6" ht="25.5">
      <c r="A14" s="466">
        <v>4</v>
      </c>
      <c r="B14" s="466" t="s">
        <v>1502</v>
      </c>
      <c r="C14" s="467">
        <v>42823</v>
      </c>
      <c r="D14" s="10" t="s">
        <v>1503</v>
      </c>
      <c r="E14" s="468" t="s">
        <v>1351</v>
      </c>
      <c r="F14" s="468">
        <v>369</v>
      </c>
    </row>
    <row r="15" spans="1:6" ht="38.25">
      <c r="A15" s="466">
        <v>5</v>
      </c>
      <c r="B15" s="466" t="s">
        <v>1499</v>
      </c>
      <c r="C15" s="467">
        <v>42843</v>
      </c>
      <c r="D15" s="10" t="s">
        <v>1504</v>
      </c>
      <c r="E15" s="468" t="s">
        <v>1351</v>
      </c>
      <c r="F15" s="468">
        <v>709.29</v>
      </c>
    </row>
    <row r="16" spans="1:6" ht="38.25">
      <c r="A16" s="466">
        <v>6</v>
      </c>
      <c r="B16" s="466" t="s">
        <v>1497</v>
      </c>
      <c r="C16" s="467">
        <v>42860</v>
      </c>
      <c r="D16" s="10" t="s">
        <v>1505</v>
      </c>
      <c r="E16" s="468" t="s">
        <v>1351</v>
      </c>
      <c r="F16" s="468">
        <v>2536.97</v>
      </c>
    </row>
    <row r="17" spans="1:6" ht="25.5">
      <c r="A17" s="466">
        <v>7</v>
      </c>
      <c r="B17" s="466" t="s">
        <v>1497</v>
      </c>
      <c r="C17" s="467">
        <v>42863</v>
      </c>
      <c r="D17" s="10" t="s">
        <v>1506</v>
      </c>
      <c r="E17" s="468" t="s">
        <v>1351</v>
      </c>
      <c r="F17" s="468">
        <v>1603</v>
      </c>
    </row>
    <row r="18" spans="1:6" ht="25.5">
      <c r="A18" s="466">
        <v>8</v>
      </c>
      <c r="B18" s="466" t="s">
        <v>1497</v>
      </c>
      <c r="C18" s="467">
        <v>42863</v>
      </c>
      <c r="D18" s="10" t="s">
        <v>1507</v>
      </c>
      <c r="E18" s="468" t="s">
        <v>1351</v>
      </c>
      <c r="F18" s="468">
        <v>7775.62</v>
      </c>
    </row>
    <row r="19" spans="1:6" ht="25.5">
      <c r="A19" s="466">
        <v>9</v>
      </c>
      <c r="B19" s="466" t="s">
        <v>1499</v>
      </c>
      <c r="C19" s="467">
        <v>42870</v>
      </c>
      <c r="D19" s="10" t="s">
        <v>1501</v>
      </c>
      <c r="E19" s="468" t="s">
        <v>1351</v>
      </c>
      <c r="F19" s="468">
        <v>250</v>
      </c>
    </row>
    <row r="20" spans="1:6" ht="38.25">
      <c r="A20" s="466">
        <v>10</v>
      </c>
      <c r="B20" s="466" t="s">
        <v>1508</v>
      </c>
      <c r="C20" s="467">
        <v>42950</v>
      </c>
      <c r="D20" s="10" t="s">
        <v>1509</v>
      </c>
      <c r="E20" s="468" t="s">
        <v>1351</v>
      </c>
      <c r="F20" s="468">
        <v>487.21</v>
      </c>
    </row>
    <row r="21" spans="1:6" ht="12.75">
      <c r="A21" s="466">
        <v>11</v>
      </c>
      <c r="B21" s="466" t="s">
        <v>1499</v>
      </c>
      <c r="C21" s="467">
        <v>42950</v>
      </c>
      <c r="D21" s="10" t="s">
        <v>1510</v>
      </c>
      <c r="E21" s="468" t="s">
        <v>1351</v>
      </c>
      <c r="F21" s="468">
        <v>711.6</v>
      </c>
    </row>
    <row r="22" spans="1:6" ht="12.75">
      <c r="A22" s="466">
        <v>12</v>
      </c>
      <c r="B22" s="466" t="s">
        <v>1499</v>
      </c>
      <c r="C22" s="467">
        <v>42981</v>
      </c>
      <c r="D22" s="10" t="s">
        <v>1511</v>
      </c>
      <c r="E22" s="468" t="s">
        <v>1351</v>
      </c>
      <c r="F22" s="468">
        <v>1292.74</v>
      </c>
    </row>
    <row r="23" spans="1:6" ht="25.5">
      <c r="A23" s="466">
        <v>13</v>
      </c>
      <c r="B23" s="466" t="s">
        <v>1499</v>
      </c>
      <c r="C23" s="467">
        <v>42984</v>
      </c>
      <c r="D23" s="10" t="s">
        <v>1512</v>
      </c>
      <c r="E23" s="468" t="s">
        <v>1351</v>
      </c>
      <c r="F23" s="468">
        <v>89.54</v>
      </c>
    </row>
    <row r="24" spans="1:6" ht="25.5">
      <c r="A24" s="466">
        <v>14</v>
      </c>
      <c r="B24" s="466" t="s">
        <v>1513</v>
      </c>
      <c r="C24" s="467">
        <v>42984</v>
      </c>
      <c r="D24" s="10" t="s">
        <v>1514</v>
      </c>
      <c r="E24" s="468" t="s">
        <v>1351</v>
      </c>
      <c r="F24" s="468">
        <v>5731.8</v>
      </c>
    </row>
    <row r="25" spans="1:6" ht="25.5">
      <c r="A25" s="466">
        <v>15</v>
      </c>
      <c r="B25" s="466" t="s">
        <v>1499</v>
      </c>
      <c r="C25" s="467">
        <v>43000</v>
      </c>
      <c r="D25" s="10" t="s">
        <v>1515</v>
      </c>
      <c r="E25" s="468" t="s">
        <v>1351</v>
      </c>
      <c r="F25" s="468">
        <v>21179.88</v>
      </c>
    </row>
    <row r="26" spans="1:6" ht="12.75">
      <c r="A26" s="466">
        <v>16</v>
      </c>
      <c r="B26" s="466" t="s">
        <v>1497</v>
      </c>
      <c r="C26" s="467">
        <v>43027</v>
      </c>
      <c r="D26" s="10" t="s">
        <v>1516</v>
      </c>
      <c r="E26" s="468" t="s">
        <v>1351</v>
      </c>
      <c r="F26" s="468">
        <v>114.04</v>
      </c>
    </row>
    <row r="27" spans="1:6" ht="25.5">
      <c r="A27" s="466">
        <v>17</v>
      </c>
      <c r="B27" s="466" t="s">
        <v>1499</v>
      </c>
      <c r="C27" s="467">
        <v>43090</v>
      </c>
      <c r="D27" s="10" t="s">
        <v>1517</v>
      </c>
      <c r="E27" s="468" t="s">
        <v>1351</v>
      </c>
      <c r="F27" s="468">
        <v>385</v>
      </c>
    </row>
    <row r="28" spans="1:6" ht="18.75">
      <c r="A28" s="466"/>
      <c r="B28" s="580" t="s">
        <v>1518</v>
      </c>
      <c r="C28" s="581"/>
      <c r="D28" s="581"/>
      <c r="E28" s="470">
        <f>SUM(E11:E27)</f>
        <v>0</v>
      </c>
      <c r="F28" s="470">
        <f>SUM(F11:F27)</f>
        <v>45191.77</v>
      </c>
    </row>
    <row r="29" spans="1:6" ht="12.75">
      <c r="A29" s="466">
        <v>1</v>
      </c>
      <c r="B29" s="466" t="s">
        <v>1499</v>
      </c>
      <c r="C29" s="467">
        <v>43101</v>
      </c>
      <c r="D29" s="10" t="s">
        <v>1519</v>
      </c>
      <c r="E29" s="468" t="s">
        <v>1351</v>
      </c>
      <c r="F29" s="471">
        <v>471.5</v>
      </c>
    </row>
    <row r="30" spans="1:6" ht="12.75">
      <c r="A30" s="466">
        <v>2</v>
      </c>
      <c r="B30" s="466" t="s">
        <v>1499</v>
      </c>
      <c r="C30" s="467">
        <v>43101</v>
      </c>
      <c r="D30" s="10" t="s">
        <v>1520</v>
      </c>
      <c r="E30" s="468" t="s">
        <v>1351</v>
      </c>
      <c r="F30" s="471">
        <v>1846.71</v>
      </c>
    </row>
    <row r="31" spans="1:6" ht="12.75">
      <c r="A31" s="466">
        <v>3</v>
      </c>
      <c r="B31" s="466" t="s">
        <v>1508</v>
      </c>
      <c r="C31" s="467">
        <v>43101</v>
      </c>
      <c r="D31" s="10" t="s">
        <v>1362</v>
      </c>
      <c r="E31" s="468" t="s">
        <v>1351</v>
      </c>
      <c r="F31" s="471">
        <v>11465</v>
      </c>
    </row>
    <row r="32" spans="1:6" ht="38.25">
      <c r="A32" s="466">
        <v>4</v>
      </c>
      <c r="B32" s="466" t="s">
        <v>1521</v>
      </c>
      <c r="C32" s="467">
        <v>43102</v>
      </c>
      <c r="D32" s="10" t="s">
        <v>1522</v>
      </c>
      <c r="E32" s="468" t="s">
        <v>1351</v>
      </c>
      <c r="F32" s="471">
        <v>7444.79</v>
      </c>
    </row>
    <row r="33" spans="1:6" ht="25.5">
      <c r="A33" s="466">
        <v>5</v>
      </c>
      <c r="B33" s="466" t="s">
        <v>1499</v>
      </c>
      <c r="C33" s="467">
        <v>43143</v>
      </c>
      <c r="D33" s="10" t="s">
        <v>1523</v>
      </c>
      <c r="E33" s="468" t="s">
        <v>1351</v>
      </c>
      <c r="F33" s="471">
        <v>2500</v>
      </c>
    </row>
    <row r="34" spans="1:6" ht="25.5">
      <c r="A34" s="466">
        <v>6</v>
      </c>
      <c r="B34" s="466" t="s">
        <v>1508</v>
      </c>
      <c r="C34" s="467">
        <v>43156</v>
      </c>
      <c r="D34" s="10" t="s">
        <v>1524</v>
      </c>
      <c r="E34" s="468" t="s">
        <v>1351</v>
      </c>
      <c r="F34" s="471">
        <v>651.66</v>
      </c>
    </row>
    <row r="35" spans="1:6" ht="25.5">
      <c r="A35" s="466">
        <v>7</v>
      </c>
      <c r="B35" s="466" t="s">
        <v>1499</v>
      </c>
      <c r="C35" s="467">
        <v>43170</v>
      </c>
      <c r="D35" s="10" t="s">
        <v>1525</v>
      </c>
      <c r="E35" s="468" t="s">
        <v>1351</v>
      </c>
      <c r="F35" s="471">
        <v>1150</v>
      </c>
    </row>
    <row r="36" spans="1:6" ht="51">
      <c r="A36" s="466">
        <v>8</v>
      </c>
      <c r="B36" s="466" t="s">
        <v>1502</v>
      </c>
      <c r="C36" s="467">
        <v>43193</v>
      </c>
      <c r="D36" s="10" t="s">
        <v>1526</v>
      </c>
      <c r="E36" s="468" t="s">
        <v>1351</v>
      </c>
      <c r="F36" s="471">
        <v>714</v>
      </c>
    </row>
    <row r="37" spans="1:6" ht="25.5">
      <c r="A37" s="466">
        <v>9</v>
      </c>
      <c r="B37" s="466" t="s">
        <v>1502</v>
      </c>
      <c r="C37" s="467">
        <v>43193</v>
      </c>
      <c r="D37" s="10" t="s">
        <v>1527</v>
      </c>
      <c r="E37" s="468" t="s">
        <v>1351</v>
      </c>
      <c r="F37" s="471">
        <v>1426</v>
      </c>
    </row>
    <row r="38" spans="1:6" ht="25.5">
      <c r="A38" s="466">
        <v>10</v>
      </c>
      <c r="B38" s="466" t="s">
        <v>1499</v>
      </c>
      <c r="C38" s="467">
        <v>43203</v>
      </c>
      <c r="D38" s="10" t="s">
        <v>1528</v>
      </c>
      <c r="E38" s="468" t="s">
        <v>1351</v>
      </c>
      <c r="F38" s="471">
        <v>3228.74</v>
      </c>
    </row>
    <row r="39" spans="1:6" ht="38.25">
      <c r="A39" s="466">
        <v>11</v>
      </c>
      <c r="B39" s="466" t="s">
        <v>1508</v>
      </c>
      <c r="C39" s="467">
        <v>43229</v>
      </c>
      <c r="D39" s="10" t="s">
        <v>1529</v>
      </c>
      <c r="E39" s="468" t="s">
        <v>1351</v>
      </c>
      <c r="F39" s="471">
        <v>528.46</v>
      </c>
    </row>
    <row r="40" spans="1:6" ht="25.5">
      <c r="A40" s="466">
        <v>12</v>
      </c>
      <c r="B40" s="466" t="s">
        <v>1499</v>
      </c>
      <c r="C40" s="467">
        <v>43272</v>
      </c>
      <c r="D40" s="10" t="s">
        <v>1530</v>
      </c>
      <c r="E40" s="468" t="s">
        <v>1351</v>
      </c>
      <c r="F40" s="471">
        <v>1900.95</v>
      </c>
    </row>
    <row r="41" spans="1:6" ht="25.5">
      <c r="A41" s="466">
        <v>13</v>
      </c>
      <c r="B41" s="466" t="s">
        <v>1499</v>
      </c>
      <c r="C41" s="467">
        <v>43297</v>
      </c>
      <c r="D41" s="10" t="s">
        <v>1531</v>
      </c>
      <c r="E41" s="468" t="s">
        <v>1351</v>
      </c>
      <c r="F41" s="471">
        <v>1538</v>
      </c>
    </row>
    <row r="42" spans="1:6" ht="25.5">
      <c r="A42" s="466">
        <v>14</v>
      </c>
      <c r="B42" s="466" t="s">
        <v>1499</v>
      </c>
      <c r="C42" s="467">
        <v>43308</v>
      </c>
      <c r="D42" s="10" t="s">
        <v>1532</v>
      </c>
      <c r="E42" s="468" t="s">
        <v>1351</v>
      </c>
      <c r="F42" s="471">
        <v>3014.77</v>
      </c>
    </row>
    <row r="43" spans="1:6" ht="25.5">
      <c r="A43" s="466">
        <v>15</v>
      </c>
      <c r="B43" s="466" t="s">
        <v>1499</v>
      </c>
      <c r="C43" s="467">
        <v>43310</v>
      </c>
      <c r="D43" s="10" t="s">
        <v>1533</v>
      </c>
      <c r="E43" s="468" t="s">
        <v>1351</v>
      </c>
      <c r="F43" s="468">
        <v>708</v>
      </c>
    </row>
    <row r="44" spans="1:6" ht="25.5">
      <c r="A44" s="466">
        <v>16</v>
      </c>
      <c r="B44" s="466" t="s">
        <v>1499</v>
      </c>
      <c r="C44" s="467">
        <v>43316</v>
      </c>
      <c r="D44" s="10" t="s">
        <v>1532</v>
      </c>
      <c r="E44" s="468" t="s">
        <v>1351</v>
      </c>
      <c r="F44" s="471">
        <v>682.82</v>
      </c>
    </row>
    <row r="45" spans="1:6" ht="25.5">
      <c r="A45" s="466">
        <v>17</v>
      </c>
      <c r="B45" s="466" t="s">
        <v>1499</v>
      </c>
      <c r="C45" s="467">
        <v>43322</v>
      </c>
      <c r="D45" s="10" t="s">
        <v>1534</v>
      </c>
      <c r="E45" s="468" t="s">
        <v>1351</v>
      </c>
      <c r="F45" s="471">
        <v>1700.92</v>
      </c>
    </row>
    <row r="46" spans="1:6" ht="25.5">
      <c r="A46" s="466">
        <v>18</v>
      </c>
      <c r="B46" s="466" t="s">
        <v>1499</v>
      </c>
      <c r="C46" s="467">
        <v>43378</v>
      </c>
      <c r="D46" s="10" t="s">
        <v>1535</v>
      </c>
      <c r="E46" s="468" t="s">
        <v>1351</v>
      </c>
      <c r="F46" s="468">
        <v>8475</v>
      </c>
    </row>
    <row r="47" spans="1:6" ht="25.5">
      <c r="A47" s="466">
        <v>19</v>
      </c>
      <c r="B47" s="466" t="s">
        <v>1499</v>
      </c>
      <c r="C47" s="467">
        <v>43381</v>
      </c>
      <c r="D47" s="10" t="s">
        <v>1501</v>
      </c>
      <c r="E47" s="468" t="s">
        <v>1351</v>
      </c>
      <c r="F47" s="471">
        <v>321.07</v>
      </c>
    </row>
    <row r="48" spans="1:6" ht="25.5">
      <c r="A48" s="466">
        <v>20</v>
      </c>
      <c r="B48" s="466" t="s">
        <v>1499</v>
      </c>
      <c r="C48" s="467">
        <v>43383</v>
      </c>
      <c r="D48" s="10" t="s">
        <v>1501</v>
      </c>
      <c r="E48" s="468" t="s">
        <v>1351</v>
      </c>
      <c r="F48" s="471">
        <v>281.55</v>
      </c>
    </row>
    <row r="49" spans="1:6" ht="12.75">
      <c r="A49" s="466">
        <v>21</v>
      </c>
      <c r="B49" s="466" t="s">
        <v>1499</v>
      </c>
      <c r="C49" s="467">
        <v>43396</v>
      </c>
      <c r="D49" s="10" t="s">
        <v>1536</v>
      </c>
      <c r="E49" s="468" t="s">
        <v>1351</v>
      </c>
      <c r="F49" s="471">
        <v>1000</v>
      </c>
    </row>
    <row r="50" spans="1:6" ht="25.5">
      <c r="A50" s="466">
        <v>22</v>
      </c>
      <c r="B50" s="466" t="s">
        <v>1499</v>
      </c>
      <c r="C50" s="467">
        <v>43396</v>
      </c>
      <c r="D50" s="10" t="s">
        <v>1537</v>
      </c>
      <c r="E50" s="468" t="s">
        <v>1351</v>
      </c>
      <c r="F50" s="471">
        <v>3686.79</v>
      </c>
    </row>
    <row r="51" spans="1:6" ht="25.5">
      <c r="A51" s="466">
        <v>23</v>
      </c>
      <c r="B51" s="466" t="s">
        <v>1497</v>
      </c>
      <c r="C51" s="467">
        <v>43423</v>
      </c>
      <c r="D51" s="10" t="s">
        <v>1538</v>
      </c>
      <c r="E51" s="468" t="s">
        <v>1351</v>
      </c>
      <c r="F51" s="471">
        <v>2152.05</v>
      </c>
    </row>
    <row r="52" spans="1:6" ht="25.5">
      <c r="A52" s="466">
        <v>24</v>
      </c>
      <c r="B52" s="466" t="s">
        <v>1499</v>
      </c>
      <c r="C52" s="467">
        <v>43438</v>
      </c>
      <c r="D52" s="10" t="s">
        <v>1539</v>
      </c>
      <c r="E52" s="468" t="s">
        <v>1351</v>
      </c>
      <c r="F52" s="471">
        <v>6799.17</v>
      </c>
    </row>
    <row r="53" spans="1:6" ht="25.5">
      <c r="A53" s="466">
        <v>25</v>
      </c>
      <c r="B53" s="466" t="s">
        <v>1499</v>
      </c>
      <c r="C53" s="467">
        <v>43440</v>
      </c>
      <c r="D53" s="10" t="s">
        <v>1540</v>
      </c>
      <c r="E53" s="468" t="s">
        <v>1351</v>
      </c>
      <c r="F53" s="471">
        <v>1070.4</v>
      </c>
    </row>
    <row r="54" spans="1:6" ht="18.75">
      <c r="A54" s="466"/>
      <c r="B54" s="580" t="s">
        <v>1541</v>
      </c>
      <c r="C54" s="581"/>
      <c r="D54" s="581"/>
      <c r="E54" s="470">
        <f>SUM(E29:E53)</f>
        <v>0</v>
      </c>
      <c r="F54" s="470">
        <f>SUM(F29:F53)</f>
        <v>64758.35</v>
      </c>
    </row>
    <row r="55" spans="1:6" ht="12.75">
      <c r="A55" s="466">
        <v>1</v>
      </c>
      <c r="B55" s="466" t="s">
        <v>1508</v>
      </c>
      <c r="C55" s="467">
        <v>43466</v>
      </c>
      <c r="D55" s="10" t="s">
        <v>1362</v>
      </c>
      <c r="E55" s="468" t="s">
        <v>1351</v>
      </c>
      <c r="F55" s="471">
        <v>1000</v>
      </c>
    </row>
    <row r="56" spans="1:6" ht="38.25">
      <c r="A56" s="466">
        <v>2</v>
      </c>
      <c r="B56" s="466" t="s">
        <v>1499</v>
      </c>
      <c r="C56" s="467">
        <v>43513</v>
      </c>
      <c r="D56" s="10" t="s">
        <v>1542</v>
      </c>
      <c r="E56" s="468" t="s">
        <v>1351</v>
      </c>
      <c r="F56" s="471">
        <v>392.41</v>
      </c>
    </row>
    <row r="57" spans="1:6" ht="38.25">
      <c r="A57" s="466">
        <v>3</v>
      </c>
      <c r="B57" s="466" t="s">
        <v>1502</v>
      </c>
      <c r="C57" s="467">
        <v>43579</v>
      </c>
      <c r="D57" s="10" t="s">
        <v>1543</v>
      </c>
      <c r="E57" s="468" t="s">
        <v>1351</v>
      </c>
      <c r="F57" s="471">
        <v>1628</v>
      </c>
    </row>
    <row r="58" spans="1:6" ht="25.5">
      <c r="A58" s="466">
        <v>4</v>
      </c>
      <c r="B58" s="466" t="s">
        <v>1499</v>
      </c>
      <c r="C58" s="467">
        <v>43633</v>
      </c>
      <c r="D58" s="10" t="s">
        <v>1544</v>
      </c>
      <c r="E58" s="468" t="s">
        <v>1351</v>
      </c>
      <c r="F58" s="471">
        <v>557.36</v>
      </c>
    </row>
    <row r="59" spans="1:6" ht="25.5">
      <c r="A59" s="466">
        <v>5</v>
      </c>
      <c r="B59" s="466" t="s">
        <v>1499</v>
      </c>
      <c r="C59" s="467">
        <v>43657</v>
      </c>
      <c r="D59" s="10" t="s">
        <v>1545</v>
      </c>
      <c r="E59" s="468" t="s">
        <v>1351</v>
      </c>
      <c r="F59" s="471">
        <v>723.5</v>
      </c>
    </row>
    <row r="60" spans="1:6" ht="38.25">
      <c r="A60" s="466">
        <v>6</v>
      </c>
      <c r="B60" s="466" t="s">
        <v>1499</v>
      </c>
      <c r="C60" s="467">
        <v>43682</v>
      </c>
      <c r="D60" s="10" t="s">
        <v>1546</v>
      </c>
      <c r="E60" s="468" t="s">
        <v>1351</v>
      </c>
      <c r="F60" s="471">
        <v>1693.32</v>
      </c>
    </row>
    <row r="61" spans="1:6" ht="25.5">
      <c r="A61" s="466">
        <v>7</v>
      </c>
      <c r="B61" s="466" t="s">
        <v>1508</v>
      </c>
      <c r="C61" s="467">
        <v>43688</v>
      </c>
      <c r="D61" s="10" t="s">
        <v>1547</v>
      </c>
      <c r="E61" s="468" t="s">
        <v>1351</v>
      </c>
      <c r="F61" s="471">
        <v>849.37</v>
      </c>
    </row>
    <row r="62" spans="1:6" ht="25.5">
      <c r="A62" s="466">
        <v>8</v>
      </c>
      <c r="B62" s="466" t="s">
        <v>1499</v>
      </c>
      <c r="C62" s="467">
        <v>43698</v>
      </c>
      <c r="D62" s="10" t="s">
        <v>1548</v>
      </c>
      <c r="E62" s="468" t="s">
        <v>1351</v>
      </c>
      <c r="F62" s="471">
        <v>632.82</v>
      </c>
    </row>
    <row r="63" spans="1:6" ht="25.5">
      <c r="A63" s="466">
        <v>9</v>
      </c>
      <c r="B63" s="466" t="s">
        <v>1499</v>
      </c>
      <c r="C63" s="467">
        <v>43705</v>
      </c>
      <c r="D63" s="10" t="s">
        <v>1549</v>
      </c>
      <c r="E63" s="468" t="s">
        <v>1351</v>
      </c>
      <c r="F63" s="471">
        <v>400</v>
      </c>
    </row>
    <row r="64" spans="1:6" ht="25.5">
      <c r="A64" s="466">
        <v>10</v>
      </c>
      <c r="B64" s="466" t="s">
        <v>1499</v>
      </c>
      <c r="C64" s="467">
        <v>43718</v>
      </c>
      <c r="D64" s="10" t="s">
        <v>1550</v>
      </c>
      <c r="E64" s="468" t="s">
        <v>1351</v>
      </c>
      <c r="F64" s="471">
        <v>2006.39</v>
      </c>
    </row>
    <row r="65" spans="1:6" ht="25.5">
      <c r="A65" s="466">
        <v>11</v>
      </c>
      <c r="B65" s="466" t="s">
        <v>1499</v>
      </c>
      <c r="C65" s="467">
        <v>43725</v>
      </c>
      <c r="D65" s="10" t="s">
        <v>1551</v>
      </c>
      <c r="E65" s="468" t="s">
        <v>1351</v>
      </c>
      <c r="F65" s="471">
        <v>300</v>
      </c>
    </row>
    <row r="66" spans="1:6" ht="25.5">
      <c r="A66" s="466">
        <v>12</v>
      </c>
      <c r="B66" s="466" t="s">
        <v>1499</v>
      </c>
      <c r="C66" s="467">
        <v>43729</v>
      </c>
      <c r="D66" s="10" t="s">
        <v>1552</v>
      </c>
      <c r="E66" s="468" t="s">
        <v>1351</v>
      </c>
      <c r="F66" s="471">
        <v>674.01</v>
      </c>
    </row>
    <row r="67" spans="1:6" ht="25.5">
      <c r="A67" s="466">
        <v>13</v>
      </c>
      <c r="B67" s="466" t="s">
        <v>1497</v>
      </c>
      <c r="C67" s="467">
        <v>43738</v>
      </c>
      <c r="D67" s="10" t="s">
        <v>1553</v>
      </c>
      <c r="E67" s="468" t="s">
        <v>1351</v>
      </c>
      <c r="F67" s="471">
        <v>1330</v>
      </c>
    </row>
    <row r="68" spans="1:6" ht="18.75">
      <c r="A68" s="466"/>
      <c r="B68" s="580" t="s">
        <v>1554</v>
      </c>
      <c r="C68" s="581"/>
      <c r="D68" s="581"/>
      <c r="E68" s="470">
        <f>SUM(E55:E67)</f>
        <v>0</v>
      </c>
      <c r="F68" s="470">
        <f>SUM(F55:F67)</f>
        <v>12187.18</v>
      </c>
    </row>
    <row r="69" spans="1:6" ht="25.5">
      <c r="A69" s="466">
        <v>1</v>
      </c>
      <c r="B69" s="466" t="s">
        <v>1499</v>
      </c>
      <c r="C69" s="467">
        <v>43831</v>
      </c>
      <c r="D69" s="10" t="s">
        <v>1555</v>
      </c>
      <c r="E69" s="471">
        <v>10000</v>
      </c>
      <c r="F69" s="471">
        <v>0</v>
      </c>
    </row>
    <row r="70" spans="1:6" ht="25.5">
      <c r="A70" s="466">
        <v>2</v>
      </c>
      <c r="B70" s="466" t="s">
        <v>1499</v>
      </c>
      <c r="C70" s="467">
        <v>43883</v>
      </c>
      <c r="D70" s="10" t="s">
        <v>1556</v>
      </c>
      <c r="E70" s="468" t="s">
        <v>1351</v>
      </c>
      <c r="F70" s="471">
        <v>2129.04</v>
      </c>
    </row>
    <row r="71" spans="1:6" ht="25.5">
      <c r="A71" s="466">
        <v>3</v>
      </c>
      <c r="B71" s="466" t="s">
        <v>1499</v>
      </c>
      <c r="C71" s="467">
        <v>43902</v>
      </c>
      <c r="D71" s="10" t="s">
        <v>1557</v>
      </c>
      <c r="E71" s="468" t="s">
        <v>1351</v>
      </c>
      <c r="F71" s="471">
        <v>12045</v>
      </c>
    </row>
    <row r="72" spans="1:6" ht="25.5">
      <c r="A72" s="466">
        <v>4</v>
      </c>
      <c r="B72" s="466" t="s">
        <v>1499</v>
      </c>
      <c r="C72" s="467">
        <v>43988</v>
      </c>
      <c r="D72" s="10" t="s">
        <v>1558</v>
      </c>
      <c r="E72" s="468" t="s">
        <v>1351</v>
      </c>
      <c r="F72" s="471">
        <v>423.3</v>
      </c>
    </row>
    <row r="73" spans="1:6" ht="18.75">
      <c r="A73" s="466"/>
      <c r="B73" s="580" t="s">
        <v>1559</v>
      </c>
      <c r="C73" s="581"/>
      <c r="D73" s="581"/>
      <c r="E73" s="470">
        <f>SUM(E69:E72)</f>
        <v>10000</v>
      </c>
      <c r="F73" s="470">
        <f>SUM(F69:F72)</f>
        <v>14597.34</v>
      </c>
    </row>
    <row r="74" spans="1:6" ht="12.75">
      <c r="A74" s="37"/>
      <c r="B74" s="37"/>
      <c r="C74" s="460"/>
      <c r="D74" s="5"/>
      <c r="E74" s="52"/>
      <c r="F74" s="52"/>
    </row>
    <row r="75" spans="1:6" ht="18.75">
      <c r="A75" s="582" t="s">
        <v>1560</v>
      </c>
      <c r="B75" s="582"/>
      <c r="C75" s="582"/>
      <c r="D75" s="582"/>
      <c r="E75" s="473">
        <f>SUM(E73,E68,E54,E28)</f>
        <v>10000</v>
      </c>
      <c r="F75" s="473">
        <f>SUM(F73,F68,F54,F28)</f>
        <v>136734.63999999998</v>
      </c>
    </row>
    <row r="76" spans="1:6" ht="12.75">
      <c r="A76" s="37"/>
      <c r="B76" s="37"/>
      <c r="C76" s="460"/>
      <c r="D76" s="5"/>
      <c r="E76" s="52"/>
      <c r="F76" s="52"/>
    </row>
    <row r="77" spans="1:6" ht="12.75">
      <c r="A77" s="37"/>
      <c r="B77" s="37"/>
      <c r="C77" s="460"/>
      <c r="D77" s="5"/>
      <c r="E77" s="52"/>
      <c r="F77" s="52"/>
    </row>
    <row r="78" spans="1:6" ht="12.75">
      <c r="A78" s="37"/>
      <c r="B78" s="37"/>
      <c r="C78" s="460"/>
      <c r="D78" s="5"/>
      <c r="E78" s="52"/>
      <c r="F78" s="52"/>
    </row>
    <row r="79" spans="1:6" ht="12.75">
      <c r="A79" s="37"/>
      <c r="B79" s="37"/>
      <c r="C79" s="460"/>
      <c r="D79" s="5"/>
      <c r="E79" s="52"/>
      <c r="F79" s="52"/>
    </row>
    <row r="80" spans="1:6" ht="12.75">
      <c r="A80" s="37"/>
      <c r="B80" s="37"/>
      <c r="C80" s="460"/>
      <c r="D80" s="5"/>
      <c r="E80" s="52"/>
      <c r="F80" s="52"/>
    </row>
    <row r="81" spans="1:6" ht="15.75">
      <c r="A81" s="579" t="s">
        <v>1561</v>
      </c>
      <c r="B81" s="579"/>
      <c r="C81" s="579"/>
      <c r="D81" s="579"/>
      <c r="E81" s="579"/>
      <c r="F81" s="579"/>
    </row>
    <row r="82" spans="1:6" ht="12.75">
      <c r="A82" s="37"/>
      <c r="B82" s="37"/>
      <c r="C82" s="460"/>
      <c r="D82" s="5"/>
      <c r="E82" s="52"/>
      <c r="F82" s="52"/>
    </row>
    <row r="83" spans="1:6" ht="15">
      <c r="A83" s="472"/>
      <c r="B83" s="462" t="s">
        <v>1492</v>
      </c>
      <c r="C83" s="463" t="s">
        <v>1493</v>
      </c>
      <c r="D83" s="462" t="s">
        <v>1494</v>
      </c>
      <c r="E83" s="465" t="s">
        <v>1495</v>
      </c>
      <c r="F83" s="465" t="s">
        <v>1496</v>
      </c>
    </row>
    <row r="84" spans="1:6" ht="38.25">
      <c r="A84" s="466">
        <v>1</v>
      </c>
      <c r="B84" s="466" t="s">
        <v>1562</v>
      </c>
      <c r="C84" s="467">
        <v>43122</v>
      </c>
      <c r="D84" s="10" t="s">
        <v>1563</v>
      </c>
      <c r="E84" s="468"/>
      <c r="F84" s="139">
        <v>490</v>
      </c>
    </row>
    <row r="85" spans="1:6" ht="12.75">
      <c r="A85" s="466">
        <v>2</v>
      </c>
      <c r="B85" s="466" t="s">
        <v>1564</v>
      </c>
      <c r="C85" s="467">
        <v>43466</v>
      </c>
      <c r="D85" s="10" t="s">
        <v>1362</v>
      </c>
      <c r="E85" s="468"/>
      <c r="F85" s="139">
        <v>1532</v>
      </c>
    </row>
    <row r="86" spans="1:6" ht="12.75">
      <c r="A86" s="466">
        <v>3</v>
      </c>
      <c r="B86" s="466" t="s">
        <v>1562</v>
      </c>
      <c r="C86" s="467">
        <v>43466</v>
      </c>
      <c r="D86" s="10" t="s">
        <v>1362</v>
      </c>
      <c r="E86" s="468">
        <v>5979</v>
      </c>
      <c r="F86" s="468">
        <v>0</v>
      </c>
    </row>
    <row r="87" spans="1:6" ht="25.5">
      <c r="A87" s="466">
        <v>4</v>
      </c>
      <c r="B87" s="466" t="s">
        <v>1564</v>
      </c>
      <c r="C87" s="467">
        <v>43550</v>
      </c>
      <c r="D87" s="10" t="s">
        <v>1565</v>
      </c>
      <c r="E87" s="468"/>
      <c r="F87" s="468">
        <v>810.85</v>
      </c>
    </row>
    <row r="88" spans="1:6" ht="21">
      <c r="A88" s="37"/>
      <c r="B88" s="37"/>
      <c r="C88" s="460"/>
      <c r="D88" s="37"/>
      <c r="E88" s="474">
        <f>SUM(E84:E87)</f>
        <v>5979</v>
      </c>
      <c r="F88" s="474">
        <f>SUM(F84:F87)</f>
        <v>2832.85</v>
      </c>
    </row>
    <row r="89" spans="1:6" ht="12.75">
      <c r="A89" s="37"/>
      <c r="B89" s="37"/>
      <c r="C89" s="460"/>
      <c r="D89" s="5"/>
      <c r="E89" s="52"/>
      <c r="F89" s="52"/>
    </row>
    <row r="90" spans="1:6" ht="12.75">
      <c r="A90" s="37"/>
      <c r="B90" s="37"/>
      <c r="C90" s="460"/>
      <c r="D90" s="5"/>
      <c r="E90" s="52"/>
      <c r="F90" s="52"/>
    </row>
    <row r="91" spans="1:6" ht="12.75">
      <c r="A91" s="37"/>
      <c r="B91" s="37"/>
      <c r="C91" s="460"/>
      <c r="D91" s="5"/>
      <c r="E91" s="52"/>
      <c r="F91" s="52"/>
    </row>
    <row r="92" spans="1:6" ht="12.75">
      <c r="A92" s="37"/>
      <c r="B92" s="37"/>
      <c r="C92" s="460"/>
      <c r="D92" s="5"/>
      <c r="E92" s="52"/>
      <c r="F92" s="52"/>
    </row>
  </sheetData>
  <sheetProtection/>
  <mergeCells count="10">
    <mergeCell ref="A81:F81"/>
    <mergeCell ref="A1:I1"/>
    <mergeCell ref="A2:I2"/>
    <mergeCell ref="A3:K3"/>
    <mergeCell ref="A8:F8"/>
    <mergeCell ref="B28:D28"/>
    <mergeCell ref="B54:D54"/>
    <mergeCell ref="B68:D68"/>
    <mergeCell ref="B73:D73"/>
    <mergeCell ref="A75:D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zoomScale="70" zoomScaleNormal="70" zoomScalePageLayoutView="0" workbookViewId="0" topLeftCell="A1">
      <selection activeCell="E5" sqref="E5"/>
    </sheetView>
  </sheetViews>
  <sheetFormatPr defaultColWidth="9.140625" defaultRowHeight="12.75"/>
  <cols>
    <col min="1" max="1" width="4.140625" style="272" customWidth="1"/>
    <col min="2" max="2" width="26.8515625" style="171" customWidth="1"/>
    <col min="3" max="3" width="24.7109375" style="184" customWidth="1"/>
    <col min="4" max="4" width="20.57421875" style="184" customWidth="1"/>
    <col min="5" max="5" width="15.7109375" style="184" customWidth="1"/>
    <col min="6" max="7" width="17.140625" style="184" customWidth="1"/>
    <col min="8" max="8" width="33.7109375" style="273" customWidth="1"/>
    <col min="9" max="9" width="26.140625" style="274" customWidth="1"/>
    <col min="10" max="10" width="51.57421875" style="12" customWidth="1"/>
    <col min="11" max="11" width="34.8515625" style="12" customWidth="1"/>
    <col min="12" max="14" width="18.7109375" style="12" customWidth="1"/>
    <col min="15" max="15" width="4.140625" style="272" customWidth="1"/>
    <col min="16" max="16" width="25.421875" style="12" customWidth="1"/>
    <col min="17" max="17" width="59.28125" style="12" customWidth="1"/>
    <col min="18" max="23" width="21.140625" style="184" customWidth="1"/>
    <col min="24" max="24" width="16.421875" style="184" customWidth="1"/>
    <col min="25" max="25" width="15.28125" style="184" customWidth="1"/>
    <col min="26" max="26" width="17.28125" style="184" customWidth="1"/>
    <col min="27" max="27" width="14.421875" style="184" customWidth="1"/>
    <col min="28" max="16384" width="9.140625" style="12" customWidth="1"/>
  </cols>
  <sheetData>
    <row r="1" spans="1:26" ht="21" customHeight="1">
      <c r="A1" s="497" t="s">
        <v>1462</v>
      </c>
      <c r="B1" s="497"/>
      <c r="C1" s="497"/>
      <c r="D1" s="497"/>
      <c r="E1" s="497"/>
      <c r="F1" s="497"/>
      <c r="G1" s="497"/>
      <c r="H1" s="497"/>
      <c r="I1" s="497"/>
      <c r="Z1" s="184" t="s">
        <v>106</v>
      </c>
    </row>
    <row r="2" spans="1:9" ht="21" customHeight="1">
      <c r="A2" s="497" t="s">
        <v>1463</v>
      </c>
      <c r="B2" s="497"/>
      <c r="C2" s="497"/>
      <c r="D2" s="497"/>
      <c r="E2" s="497"/>
      <c r="F2" s="497"/>
      <c r="G2" s="497"/>
      <c r="H2" s="497"/>
      <c r="I2" s="497"/>
    </row>
    <row r="3" ht="21" customHeight="1"/>
    <row r="4" ht="21" customHeight="1"/>
    <row r="5" spans="1:23" ht="12.75">
      <c r="A5" s="275"/>
      <c r="B5" s="276"/>
      <c r="C5" s="163"/>
      <c r="D5" s="163"/>
      <c r="E5" s="163"/>
      <c r="F5" s="163"/>
      <c r="G5" s="163"/>
      <c r="H5" s="270"/>
      <c r="I5" s="277"/>
      <c r="J5" s="278"/>
      <c r="K5" s="278"/>
      <c r="L5" s="278"/>
      <c r="M5" s="278"/>
      <c r="N5" s="278"/>
      <c r="O5" s="275"/>
      <c r="P5" s="278"/>
      <c r="Q5" s="278"/>
      <c r="R5" s="279"/>
      <c r="S5" s="279"/>
      <c r="T5" s="279"/>
      <c r="U5" s="279"/>
      <c r="V5" s="279"/>
      <c r="W5" s="279"/>
    </row>
    <row r="6" spans="1:23" ht="12.75">
      <c r="A6" s="275"/>
      <c r="B6" s="276"/>
      <c r="C6" s="163"/>
      <c r="D6" s="163"/>
      <c r="E6" s="163"/>
      <c r="F6" s="163"/>
      <c r="G6" s="163"/>
      <c r="H6" s="270"/>
      <c r="I6" s="277"/>
      <c r="J6" s="278"/>
      <c r="K6" s="278"/>
      <c r="L6" s="278"/>
      <c r="M6" s="278"/>
      <c r="N6" s="278"/>
      <c r="O6" s="275"/>
      <c r="P6" s="278"/>
      <c r="Q6" s="278"/>
      <c r="R6" s="279"/>
      <c r="S6" s="279"/>
      <c r="T6" s="279"/>
      <c r="U6" s="279"/>
      <c r="V6" s="279"/>
      <c r="W6" s="279"/>
    </row>
    <row r="7" spans="1:23" ht="19.5">
      <c r="A7" s="275"/>
      <c r="B7" s="496" t="s">
        <v>151</v>
      </c>
      <c r="C7" s="496"/>
      <c r="D7" s="496"/>
      <c r="E7" s="496"/>
      <c r="F7" s="496"/>
      <c r="G7" s="496"/>
      <c r="H7" s="280">
        <f>H107</f>
        <v>121824884.23</v>
      </c>
      <c r="I7" s="277"/>
      <c r="J7" s="278"/>
      <c r="K7" s="278"/>
      <c r="L7" s="278"/>
      <c r="M7" s="278"/>
      <c r="N7" s="278"/>
      <c r="O7" s="275"/>
      <c r="P7" s="278"/>
      <c r="Q7" s="278"/>
      <c r="R7" s="279"/>
      <c r="S7" s="279"/>
      <c r="T7" s="279"/>
      <c r="U7" s="279"/>
      <c r="V7" s="279"/>
      <c r="W7" s="279"/>
    </row>
    <row r="8" spans="1:27" ht="12.75">
      <c r="A8" s="510" t="s">
        <v>61</v>
      </c>
      <c r="B8" s="500" t="s">
        <v>84</v>
      </c>
      <c r="C8" s="500" t="s">
        <v>85</v>
      </c>
      <c r="D8" s="500" t="s">
        <v>88</v>
      </c>
      <c r="E8" s="503" t="s">
        <v>115</v>
      </c>
      <c r="F8" s="500" t="s">
        <v>99</v>
      </c>
      <c r="G8" s="500" t="s">
        <v>62</v>
      </c>
      <c r="H8" s="511" t="s">
        <v>1352</v>
      </c>
      <c r="I8" s="511" t="s">
        <v>1476</v>
      </c>
      <c r="J8" s="500" t="s">
        <v>902</v>
      </c>
      <c r="K8" s="500" t="s">
        <v>63</v>
      </c>
      <c r="L8" s="503" t="s">
        <v>65</v>
      </c>
      <c r="M8" s="503"/>
      <c r="N8" s="503"/>
      <c r="O8" s="501" t="s">
        <v>61</v>
      </c>
      <c r="P8" s="503" t="s">
        <v>113</v>
      </c>
      <c r="Q8" s="503" t="s">
        <v>114</v>
      </c>
      <c r="R8" s="500" t="s">
        <v>928</v>
      </c>
      <c r="S8" s="500"/>
      <c r="T8" s="500"/>
      <c r="U8" s="500"/>
      <c r="V8" s="500"/>
      <c r="W8" s="500"/>
      <c r="X8" s="503" t="s">
        <v>903</v>
      </c>
      <c r="Y8" s="503" t="s">
        <v>64</v>
      </c>
      <c r="Z8" s="503" t="s">
        <v>86</v>
      </c>
      <c r="AA8" s="503" t="s">
        <v>87</v>
      </c>
    </row>
    <row r="9" spans="1:27" ht="77.25" customHeight="1">
      <c r="A9" s="510"/>
      <c r="B9" s="500"/>
      <c r="C9" s="500"/>
      <c r="D9" s="500"/>
      <c r="E9" s="503"/>
      <c r="F9" s="500"/>
      <c r="G9" s="500"/>
      <c r="H9" s="512"/>
      <c r="I9" s="512"/>
      <c r="J9" s="500"/>
      <c r="K9" s="500"/>
      <c r="L9" s="149" t="s">
        <v>66</v>
      </c>
      <c r="M9" s="149" t="s">
        <v>67</v>
      </c>
      <c r="N9" s="149" t="s">
        <v>68</v>
      </c>
      <c r="O9" s="502"/>
      <c r="P9" s="503"/>
      <c r="Q9" s="503"/>
      <c r="R9" s="156" t="s">
        <v>100</v>
      </c>
      <c r="S9" s="156" t="s">
        <v>101</v>
      </c>
      <c r="T9" s="156" t="s">
        <v>102</v>
      </c>
      <c r="U9" s="156" t="s">
        <v>103</v>
      </c>
      <c r="V9" s="156" t="s">
        <v>104</v>
      </c>
      <c r="W9" s="156" t="s">
        <v>105</v>
      </c>
      <c r="X9" s="503"/>
      <c r="Y9" s="503"/>
      <c r="Z9" s="503"/>
      <c r="AA9" s="503"/>
    </row>
    <row r="10" spans="1:27" ht="12.75">
      <c r="A10" s="498" t="s">
        <v>119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</row>
    <row r="11" spans="1:27" s="75" customFormat="1" ht="28.5" customHeight="1">
      <c r="A11" s="26">
        <v>1</v>
      </c>
      <c r="B11" s="84" t="s">
        <v>120</v>
      </c>
      <c r="C11" s="146" t="s">
        <v>108</v>
      </c>
      <c r="D11" s="146" t="s">
        <v>117</v>
      </c>
      <c r="E11" s="146" t="s">
        <v>116</v>
      </c>
      <c r="F11" s="146" t="s">
        <v>116</v>
      </c>
      <c r="G11" s="146" t="s">
        <v>125</v>
      </c>
      <c r="H11" s="122">
        <v>2773000</v>
      </c>
      <c r="I11" s="85" t="s">
        <v>1450</v>
      </c>
      <c r="J11" s="281" t="s">
        <v>814</v>
      </c>
      <c r="K11" s="193" t="s">
        <v>47</v>
      </c>
      <c r="L11" s="193" t="s">
        <v>132</v>
      </c>
      <c r="M11" s="193" t="s">
        <v>133</v>
      </c>
      <c r="N11" s="193" t="s">
        <v>134</v>
      </c>
      <c r="O11" s="26">
        <v>1</v>
      </c>
      <c r="P11" s="26" t="s">
        <v>34</v>
      </c>
      <c r="Q11" s="146" t="s">
        <v>815</v>
      </c>
      <c r="R11" s="193" t="s">
        <v>161</v>
      </c>
      <c r="S11" s="193" t="s">
        <v>161</v>
      </c>
      <c r="T11" s="193" t="s">
        <v>161</v>
      </c>
      <c r="U11" s="193" t="s">
        <v>161</v>
      </c>
      <c r="V11" s="193" t="s">
        <v>158</v>
      </c>
      <c r="W11" s="193" t="s">
        <v>161</v>
      </c>
      <c r="X11" s="79">
        <v>844</v>
      </c>
      <c r="Y11" s="79" t="s">
        <v>141</v>
      </c>
      <c r="Z11" s="79" t="s">
        <v>142</v>
      </c>
      <c r="AA11" s="79" t="s">
        <v>116</v>
      </c>
    </row>
    <row r="12" spans="1:27" s="75" customFormat="1" ht="76.5">
      <c r="A12" s="26">
        <v>2</v>
      </c>
      <c r="B12" s="84" t="s">
        <v>121</v>
      </c>
      <c r="C12" s="146" t="s">
        <v>109</v>
      </c>
      <c r="D12" s="146" t="s">
        <v>117</v>
      </c>
      <c r="E12" s="146" t="s">
        <v>116</v>
      </c>
      <c r="F12" s="146" t="s">
        <v>116</v>
      </c>
      <c r="G12" s="146">
        <v>1964</v>
      </c>
      <c r="H12" s="122">
        <v>2143000</v>
      </c>
      <c r="I12" s="85" t="s">
        <v>1450</v>
      </c>
      <c r="J12" s="282" t="s">
        <v>127</v>
      </c>
      <c r="K12" s="193" t="s">
        <v>48</v>
      </c>
      <c r="L12" s="193" t="s">
        <v>136</v>
      </c>
      <c r="M12" s="193" t="s">
        <v>137</v>
      </c>
      <c r="N12" s="193" t="s">
        <v>138</v>
      </c>
      <c r="O12" s="26">
        <v>2</v>
      </c>
      <c r="P12" s="26" t="s">
        <v>35</v>
      </c>
      <c r="Q12" s="146" t="s">
        <v>816</v>
      </c>
      <c r="R12" s="193" t="s">
        <v>161</v>
      </c>
      <c r="S12" s="193" t="s">
        <v>161</v>
      </c>
      <c r="T12" s="193" t="s">
        <v>161</v>
      </c>
      <c r="U12" s="193" t="s">
        <v>161</v>
      </c>
      <c r="V12" s="193" t="s">
        <v>158</v>
      </c>
      <c r="W12" s="193" t="s">
        <v>161</v>
      </c>
      <c r="X12" s="79">
        <v>634.85</v>
      </c>
      <c r="Y12" s="79" t="s">
        <v>144</v>
      </c>
      <c r="Z12" s="79" t="s">
        <v>142</v>
      </c>
      <c r="AA12" s="146" t="s">
        <v>56</v>
      </c>
    </row>
    <row r="13" spans="1:27" s="75" customFormat="1" ht="38.25">
      <c r="A13" s="26">
        <v>3</v>
      </c>
      <c r="B13" s="84" t="s">
        <v>122</v>
      </c>
      <c r="C13" s="146" t="s">
        <v>110</v>
      </c>
      <c r="D13" s="146" t="s">
        <v>117</v>
      </c>
      <c r="E13" s="146" t="s">
        <v>116</v>
      </c>
      <c r="F13" s="146" t="s">
        <v>50</v>
      </c>
      <c r="G13" s="146" t="s">
        <v>126</v>
      </c>
      <c r="H13" s="122">
        <v>21221000</v>
      </c>
      <c r="I13" s="85" t="s">
        <v>1450</v>
      </c>
      <c r="J13" s="282" t="s">
        <v>404</v>
      </c>
      <c r="K13" s="193" t="s">
        <v>128</v>
      </c>
      <c r="L13" s="193" t="s">
        <v>139</v>
      </c>
      <c r="M13" s="193" t="s">
        <v>137</v>
      </c>
      <c r="N13" s="193" t="s">
        <v>140</v>
      </c>
      <c r="O13" s="26">
        <v>3</v>
      </c>
      <c r="P13" s="26" t="s">
        <v>36</v>
      </c>
      <c r="Q13" s="146" t="s">
        <v>817</v>
      </c>
      <c r="R13" s="193" t="s">
        <v>161</v>
      </c>
      <c r="S13" s="193" t="s">
        <v>161</v>
      </c>
      <c r="T13" s="193" t="s">
        <v>161</v>
      </c>
      <c r="U13" s="193" t="s">
        <v>161</v>
      </c>
      <c r="V13" s="193" t="s">
        <v>158</v>
      </c>
      <c r="W13" s="193" t="s">
        <v>161</v>
      </c>
      <c r="X13" s="79">
        <v>4384.42</v>
      </c>
      <c r="Y13" s="79" t="s">
        <v>143</v>
      </c>
      <c r="Z13" s="79" t="s">
        <v>117</v>
      </c>
      <c r="AA13" s="79" t="s">
        <v>117</v>
      </c>
    </row>
    <row r="14" spans="1:27" s="75" customFormat="1" ht="25.5">
      <c r="A14" s="26">
        <v>4</v>
      </c>
      <c r="B14" s="84" t="s">
        <v>123</v>
      </c>
      <c r="C14" s="79" t="s">
        <v>111</v>
      </c>
      <c r="D14" s="146" t="s">
        <v>117</v>
      </c>
      <c r="E14" s="146" t="s">
        <v>130</v>
      </c>
      <c r="F14" s="146" t="s">
        <v>116</v>
      </c>
      <c r="G14" s="146">
        <v>2006</v>
      </c>
      <c r="H14" s="122">
        <v>180502.77</v>
      </c>
      <c r="I14" s="85" t="s">
        <v>1451</v>
      </c>
      <c r="J14" s="282" t="s">
        <v>130</v>
      </c>
      <c r="K14" s="193" t="s">
        <v>128</v>
      </c>
      <c r="L14" s="26"/>
      <c r="M14" s="26"/>
      <c r="N14" s="26"/>
      <c r="O14" s="26">
        <v>4</v>
      </c>
      <c r="P14" s="26" t="s">
        <v>36</v>
      </c>
      <c r="Q14" s="146" t="s">
        <v>130</v>
      </c>
      <c r="R14" s="146" t="s">
        <v>130</v>
      </c>
      <c r="S14" s="146" t="s">
        <v>130</v>
      </c>
      <c r="T14" s="146" t="s">
        <v>130</v>
      </c>
      <c r="U14" s="146" t="s">
        <v>130</v>
      </c>
      <c r="V14" s="146" t="s">
        <v>130</v>
      </c>
      <c r="W14" s="146" t="s">
        <v>130</v>
      </c>
      <c r="X14" s="79"/>
      <c r="Y14" s="79"/>
      <c r="Z14" s="79"/>
      <c r="AA14" s="79"/>
    </row>
    <row r="15" spans="1:27" s="75" customFormat="1" ht="25.5">
      <c r="A15" s="26">
        <v>5</v>
      </c>
      <c r="B15" s="84" t="s">
        <v>124</v>
      </c>
      <c r="C15" s="146" t="s">
        <v>112</v>
      </c>
      <c r="D15" s="146" t="s">
        <v>117</v>
      </c>
      <c r="E15" s="146" t="s">
        <v>130</v>
      </c>
      <c r="F15" s="146" t="s">
        <v>116</v>
      </c>
      <c r="G15" s="146">
        <v>2001</v>
      </c>
      <c r="H15" s="122">
        <v>14622.25</v>
      </c>
      <c r="I15" s="85" t="s">
        <v>1451</v>
      </c>
      <c r="J15" s="282" t="s">
        <v>130</v>
      </c>
      <c r="K15" s="193" t="s">
        <v>47</v>
      </c>
      <c r="L15" s="26"/>
      <c r="M15" s="26"/>
      <c r="N15" s="26"/>
      <c r="O15" s="26">
        <v>5</v>
      </c>
      <c r="P15" s="26" t="s">
        <v>36</v>
      </c>
      <c r="Q15" s="146" t="s">
        <v>130</v>
      </c>
      <c r="R15" s="146" t="s">
        <v>130</v>
      </c>
      <c r="S15" s="146" t="s">
        <v>130</v>
      </c>
      <c r="T15" s="146" t="s">
        <v>130</v>
      </c>
      <c r="U15" s="146" t="s">
        <v>130</v>
      </c>
      <c r="V15" s="146" t="s">
        <v>130</v>
      </c>
      <c r="W15" s="146" t="s">
        <v>130</v>
      </c>
      <c r="X15" s="79"/>
      <c r="Y15" s="79"/>
      <c r="Z15" s="79"/>
      <c r="AA15" s="79"/>
    </row>
    <row r="16" spans="1:27" s="75" customFormat="1" ht="24.75" customHeight="1">
      <c r="A16" s="26"/>
      <c r="B16" s="503" t="s">
        <v>69</v>
      </c>
      <c r="C16" s="503"/>
      <c r="D16" s="503"/>
      <c r="E16" s="503"/>
      <c r="F16" s="503"/>
      <c r="G16" s="503"/>
      <c r="H16" s="122">
        <f>SUM(H11:H15)</f>
        <v>26332125.02</v>
      </c>
      <c r="I16" s="85"/>
      <c r="J16" s="77"/>
      <c r="K16" s="146"/>
      <c r="L16" s="26"/>
      <c r="M16" s="26"/>
      <c r="N16" s="26"/>
      <c r="O16" s="26"/>
      <c r="P16" s="26"/>
      <c r="Q16" s="26"/>
      <c r="R16" s="146"/>
      <c r="S16" s="146"/>
      <c r="T16" s="146"/>
      <c r="U16" s="146"/>
      <c r="V16" s="146"/>
      <c r="W16" s="146"/>
      <c r="X16" s="79"/>
      <c r="Y16" s="79"/>
      <c r="Z16" s="79"/>
      <c r="AA16" s="79"/>
    </row>
    <row r="17" spans="1:27" ht="12.75">
      <c r="A17" s="498" t="s">
        <v>43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</row>
    <row r="18" spans="1:27" s="75" customFormat="1" ht="38.25" customHeight="1">
      <c r="A18" s="26">
        <v>6</v>
      </c>
      <c r="B18" s="84" t="s">
        <v>147</v>
      </c>
      <c r="C18" s="506" t="s">
        <v>148</v>
      </c>
      <c r="D18" s="194" t="s">
        <v>149</v>
      </c>
      <c r="E18" s="194" t="s">
        <v>150</v>
      </c>
      <c r="F18" s="194" t="s">
        <v>150</v>
      </c>
      <c r="G18" s="146">
        <v>1986</v>
      </c>
      <c r="H18" s="122">
        <v>2471000</v>
      </c>
      <c r="I18" s="85" t="s">
        <v>1450</v>
      </c>
      <c r="J18" s="499" t="s">
        <v>1103</v>
      </c>
      <c r="K18" s="283" t="s">
        <v>183</v>
      </c>
      <c r="L18" s="194" t="s">
        <v>750</v>
      </c>
      <c r="M18" s="194" t="s">
        <v>137</v>
      </c>
      <c r="N18" s="194" t="s">
        <v>751</v>
      </c>
      <c r="O18" s="26">
        <v>6</v>
      </c>
      <c r="P18" s="284" t="s">
        <v>752</v>
      </c>
      <c r="Q18" s="146" t="s">
        <v>158</v>
      </c>
      <c r="R18" s="194" t="s">
        <v>160</v>
      </c>
      <c r="S18" s="194" t="s">
        <v>162</v>
      </c>
      <c r="T18" s="194" t="s">
        <v>160</v>
      </c>
      <c r="U18" s="194" t="s">
        <v>365</v>
      </c>
      <c r="V18" s="194" t="s">
        <v>158</v>
      </c>
      <c r="W18" s="194" t="s">
        <v>160</v>
      </c>
      <c r="X18" s="285">
        <v>752</v>
      </c>
      <c r="Y18" s="79">
        <v>2</v>
      </c>
      <c r="Z18" s="79" t="s">
        <v>149</v>
      </c>
      <c r="AA18" s="79" t="s">
        <v>150</v>
      </c>
    </row>
    <row r="19" spans="1:27" s="75" customFormat="1" ht="38.25">
      <c r="A19" s="26">
        <v>7</v>
      </c>
      <c r="B19" s="84" t="s">
        <v>163</v>
      </c>
      <c r="C19" s="506"/>
      <c r="D19" s="194" t="s">
        <v>149</v>
      </c>
      <c r="E19" s="194" t="s">
        <v>150</v>
      </c>
      <c r="F19" s="194" t="s">
        <v>150</v>
      </c>
      <c r="G19" s="146">
        <v>1988</v>
      </c>
      <c r="H19" s="122">
        <v>739000</v>
      </c>
      <c r="I19" s="85" t="s">
        <v>1450</v>
      </c>
      <c r="J19" s="499"/>
      <c r="K19" s="283" t="s">
        <v>183</v>
      </c>
      <c r="L19" s="194" t="s">
        <v>164</v>
      </c>
      <c r="M19" s="194" t="s">
        <v>158</v>
      </c>
      <c r="N19" s="194" t="s">
        <v>753</v>
      </c>
      <c r="O19" s="26">
        <v>7</v>
      </c>
      <c r="P19" s="284" t="s">
        <v>752</v>
      </c>
      <c r="Q19" s="146" t="s">
        <v>158</v>
      </c>
      <c r="R19" s="194" t="s">
        <v>160</v>
      </c>
      <c r="S19" s="194" t="s">
        <v>162</v>
      </c>
      <c r="T19" s="194" t="s">
        <v>158</v>
      </c>
      <c r="U19" s="194" t="s">
        <v>162</v>
      </c>
      <c r="V19" s="194" t="s">
        <v>158</v>
      </c>
      <c r="W19" s="194" t="s">
        <v>162</v>
      </c>
      <c r="X19" s="79">
        <v>335.18</v>
      </c>
      <c r="Y19" s="79">
        <v>1</v>
      </c>
      <c r="Z19" s="79" t="s">
        <v>149</v>
      </c>
      <c r="AA19" s="79" t="s">
        <v>150</v>
      </c>
    </row>
    <row r="20" spans="1:27" s="75" customFormat="1" ht="38.25">
      <c r="A20" s="26">
        <v>8</v>
      </c>
      <c r="B20" s="84" t="s">
        <v>166</v>
      </c>
      <c r="C20" s="506"/>
      <c r="D20" s="194" t="s">
        <v>149</v>
      </c>
      <c r="E20" s="194" t="s">
        <v>150</v>
      </c>
      <c r="F20" s="194" t="s">
        <v>150</v>
      </c>
      <c r="G20" s="146">
        <v>1986</v>
      </c>
      <c r="H20" s="122">
        <v>25000</v>
      </c>
      <c r="I20" s="85" t="s">
        <v>1450</v>
      </c>
      <c r="J20" s="499"/>
      <c r="K20" s="283" t="s">
        <v>183</v>
      </c>
      <c r="L20" s="194" t="s">
        <v>167</v>
      </c>
      <c r="M20" s="194" t="s">
        <v>158</v>
      </c>
      <c r="N20" s="194" t="s">
        <v>753</v>
      </c>
      <c r="O20" s="26">
        <v>8</v>
      </c>
      <c r="P20" s="284" t="s">
        <v>752</v>
      </c>
      <c r="Q20" s="146" t="s">
        <v>158</v>
      </c>
      <c r="R20" s="194" t="s">
        <v>160</v>
      </c>
      <c r="S20" s="194" t="s">
        <v>158</v>
      </c>
      <c r="T20" s="194" t="s">
        <v>158</v>
      </c>
      <c r="U20" s="194" t="s">
        <v>158</v>
      </c>
      <c r="V20" s="194" t="s">
        <v>158</v>
      </c>
      <c r="W20" s="194" t="s">
        <v>162</v>
      </c>
      <c r="X20" s="79">
        <v>24.16</v>
      </c>
      <c r="Y20" s="79">
        <v>1</v>
      </c>
      <c r="Z20" s="79" t="s">
        <v>149</v>
      </c>
      <c r="AA20" s="79" t="s">
        <v>150</v>
      </c>
    </row>
    <row r="21" spans="1:27" s="75" customFormat="1" ht="12.75">
      <c r="A21" s="26">
        <v>9</v>
      </c>
      <c r="B21" s="84" t="s">
        <v>168</v>
      </c>
      <c r="C21" s="506"/>
      <c r="D21" s="194" t="s">
        <v>149</v>
      </c>
      <c r="E21" s="194" t="s">
        <v>150</v>
      </c>
      <c r="F21" s="194" t="s">
        <v>150</v>
      </c>
      <c r="G21" s="146">
        <v>1986</v>
      </c>
      <c r="H21" s="122">
        <v>7115.24</v>
      </c>
      <c r="I21" s="85" t="s">
        <v>1451</v>
      </c>
      <c r="J21" s="499"/>
      <c r="K21" s="283" t="s">
        <v>183</v>
      </c>
      <c r="L21" s="194" t="s">
        <v>158</v>
      </c>
      <c r="M21" s="194" t="s">
        <v>158</v>
      </c>
      <c r="N21" s="194" t="s">
        <v>158</v>
      </c>
      <c r="O21" s="26">
        <v>9</v>
      </c>
      <c r="P21" s="284" t="s">
        <v>752</v>
      </c>
      <c r="Q21" s="146" t="s">
        <v>158</v>
      </c>
      <c r="R21" s="194" t="s">
        <v>158</v>
      </c>
      <c r="S21" s="194" t="s">
        <v>158</v>
      </c>
      <c r="T21" s="194" t="s">
        <v>158</v>
      </c>
      <c r="U21" s="194" t="s">
        <v>158</v>
      </c>
      <c r="V21" s="194" t="s">
        <v>158</v>
      </c>
      <c r="W21" s="194" t="s">
        <v>158</v>
      </c>
      <c r="X21" s="285">
        <v>45</v>
      </c>
      <c r="Y21" s="79" t="s">
        <v>158</v>
      </c>
      <c r="Z21" s="79" t="s">
        <v>149</v>
      </c>
      <c r="AA21" s="79" t="s">
        <v>150</v>
      </c>
    </row>
    <row r="22" spans="1:27" s="75" customFormat="1" ht="12.75">
      <c r="A22" s="26">
        <v>10</v>
      </c>
      <c r="B22" s="84" t="s">
        <v>169</v>
      </c>
      <c r="C22" s="506"/>
      <c r="D22" s="194" t="s">
        <v>149</v>
      </c>
      <c r="E22" s="194" t="s">
        <v>150</v>
      </c>
      <c r="F22" s="194" t="s">
        <v>150</v>
      </c>
      <c r="G22" s="146">
        <v>1986</v>
      </c>
      <c r="H22" s="122">
        <v>19805.98</v>
      </c>
      <c r="I22" s="85" t="s">
        <v>1451</v>
      </c>
      <c r="J22" s="499"/>
      <c r="K22" s="283" t="s">
        <v>183</v>
      </c>
      <c r="L22" s="194" t="s">
        <v>158</v>
      </c>
      <c r="M22" s="194" t="s">
        <v>158</v>
      </c>
      <c r="N22" s="194" t="s">
        <v>158</v>
      </c>
      <c r="O22" s="26">
        <v>10</v>
      </c>
      <c r="P22" s="284" t="s">
        <v>752</v>
      </c>
      <c r="Q22" s="146" t="s">
        <v>158</v>
      </c>
      <c r="R22" s="194" t="s">
        <v>158</v>
      </c>
      <c r="S22" s="194" t="s">
        <v>158</v>
      </c>
      <c r="T22" s="194" t="s">
        <v>158</v>
      </c>
      <c r="U22" s="194" t="s">
        <v>158</v>
      </c>
      <c r="V22" s="194" t="s">
        <v>158</v>
      </c>
      <c r="W22" s="194" t="s">
        <v>158</v>
      </c>
      <c r="X22" s="79" t="s">
        <v>158</v>
      </c>
      <c r="Y22" s="79" t="s">
        <v>158</v>
      </c>
      <c r="Z22" s="79" t="s">
        <v>149</v>
      </c>
      <c r="AA22" s="79" t="s">
        <v>150</v>
      </c>
    </row>
    <row r="23" spans="1:27" s="75" customFormat="1" ht="25.5">
      <c r="A23" s="26">
        <v>11</v>
      </c>
      <c r="B23" s="84" t="s">
        <v>170</v>
      </c>
      <c r="C23" s="506"/>
      <c r="D23" s="194" t="s">
        <v>149</v>
      </c>
      <c r="E23" s="194" t="s">
        <v>150</v>
      </c>
      <c r="F23" s="194" t="s">
        <v>150</v>
      </c>
      <c r="G23" s="146">
        <v>1986</v>
      </c>
      <c r="H23" s="122">
        <v>17000</v>
      </c>
      <c r="I23" s="85" t="s">
        <v>1450</v>
      </c>
      <c r="J23" s="499"/>
      <c r="K23" s="283" t="s">
        <v>183</v>
      </c>
      <c r="L23" s="194" t="s">
        <v>750</v>
      </c>
      <c r="M23" s="194" t="s">
        <v>158</v>
      </c>
      <c r="N23" s="194" t="s">
        <v>158</v>
      </c>
      <c r="O23" s="26">
        <v>11</v>
      </c>
      <c r="P23" s="284" t="s">
        <v>752</v>
      </c>
      <c r="Q23" s="146" t="s">
        <v>158</v>
      </c>
      <c r="R23" s="194" t="s">
        <v>158</v>
      </c>
      <c r="S23" s="194" t="s">
        <v>158</v>
      </c>
      <c r="T23" s="194" t="s">
        <v>158</v>
      </c>
      <c r="U23" s="194" t="s">
        <v>158</v>
      </c>
      <c r="V23" s="194" t="s">
        <v>158</v>
      </c>
      <c r="W23" s="194" t="s">
        <v>158</v>
      </c>
      <c r="X23" s="79">
        <v>9.04</v>
      </c>
      <c r="Y23" s="79" t="s">
        <v>158</v>
      </c>
      <c r="Z23" s="79" t="s">
        <v>149</v>
      </c>
      <c r="AA23" s="79" t="s">
        <v>150</v>
      </c>
    </row>
    <row r="24" spans="1:27" s="75" customFormat="1" ht="12.75">
      <c r="A24" s="26">
        <v>12</v>
      </c>
      <c r="B24" s="84" t="s">
        <v>171</v>
      </c>
      <c r="C24" s="506"/>
      <c r="D24" s="194" t="s">
        <v>149</v>
      </c>
      <c r="E24" s="194" t="s">
        <v>150</v>
      </c>
      <c r="F24" s="194" t="s">
        <v>150</v>
      </c>
      <c r="G24" s="146">
        <v>1986</v>
      </c>
      <c r="H24" s="122">
        <v>31982.67</v>
      </c>
      <c r="I24" s="85" t="s">
        <v>1451</v>
      </c>
      <c r="J24" s="499"/>
      <c r="K24" s="283" t="s">
        <v>183</v>
      </c>
      <c r="L24" s="194" t="s">
        <v>158</v>
      </c>
      <c r="M24" s="194" t="s">
        <v>158</v>
      </c>
      <c r="N24" s="194" t="s">
        <v>158</v>
      </c>
      <c r="O24" s="26">
        <v>12</v>
      </c>
      <c r="P24" s="284" t="s">
        <v>752</v>
      </c>
      <c r="Q24" s="146" t="s">
        <v>158</v>
      </c>
      <c r="R24" s="194" t="s">
        <v>158</v>
      </c>
      <c r="S24" s="194" t="s">
        <v>158</v>
      </c>
      <c r="T24" s="194" t="s">
        <v>158</v>
      </c>
      <c r="U24" s="194" t="s">
        <v>158</v>
      </c>
      <c r="V24" s="194" t="s">
        <v>158</v>
      </c>
      <c r="W24" s="194" t="s">
        <v>158</v>
      </c>
      <c r="X24" s="79" t="s">
        <v>158</v>
      </c>
      <c r="Y24" s="79" t="s">
        <v>158</v>
      </c>
      <c r="Z24" s="79" t="s">
        <v>149</v>
      </c>
      <c r="AA24" s="79" t="s">
        <v>150</v>
      </c>
    </row>
    <row r="25" spans="1:27" s="75" customFormat="1" ht="12.75">
      <c r="A25" s="26">
        <v>13</v>
      </c>
      <c r="B25" s="84" t="s">
        <v>172</v>
      </c>
      <c r="C25" s="506"/>
      <c r="D25" s="194" t="s">
        <v>149</v>
      </c>
      <c r="E25" s="194" t="s">
        <v>150</v>
      </c>
      <c r="F25" s="194" t="s">
        <v>150</v>
      </c>
      <c r="G25" s="146">
        <v>1986</v>
      </c>
      <c r="H25" s="122">
        <v>6380.5</v>
      </c>
      <c r="I25" s="85" t="s">
        <v>1451</v>
      </c>
      <c r="J25" s="499"/>
      <c r="K25" s="283" t="s">
        <v>183</v>
      </c>
      <c r="L25" s="194" t="s">
        <v>158</v>
      </c>
      <c r="M25" s="194" t="s">
        <v>158</v>
      </c>
      <c r="N25" s="194" t="s">
        <v>158</v>
      </c>
      <c r="O25" s="26">
        <v>13</v>
      </c>
      <c r="P25" s="284" t="s">
        <v>752</v>
      </c>
      <c r="Q25" s="146" t="s">
        <v>158</v>
      </c>
      <c r="R25" s="194" t="s">
        <v>158</v>
      </c>
      <c r="S25" s="194" t="s">
        <v>158</v>
      </c>
      <c r="T25" s="194" t="s">
        <v>158</v>
      </c>
      <c r="U25" s="194" t="s">
        <v>158</v>
      </c>
      <c r="V25" s="194" t="s">
        <v>158</v>
      </c>
      <c r="W25" s="194" t="s">
        <v>158</v>
      </c>
      <c r="X25" s="79" t="s">
        <v>158</v>
      </c>
      <c r="Y25" s="79" t="s">
        <v>158</v>
      </c>
      <c r="Z25" s="79" t="s">
        <v>149</v>
      </c>
      <c r="AA25" s="79" t="s">
        <v>150</v>
      </c>
    </row>
    <row r="26" spans="1:27" s="75" customFormat="1" ht="12.75">
      <c r="A26" s="26">
        <v>14</v>
      </c>
      <c r="B26" s="84" t="s">
        <v>173</v>
      </c>
      <c r="C26" s="506"/>
      <c r="D26" s="194" t="s">
        <v>149</v>
      </c>
      <c r="E26" s="194" t="s">
        <v>150</v>
      </c>
      <c r="F26" s="194" t="s">
        <v>150</v>
      </c>
      <c r="G26" s="146">
        <v>1986</v>
      </c>
      <c r="H26" s="122">
        <v>4065.02</v>
      </c>
      <c r="I26" s="85" t="s">
        <v>1451</v>
      </c>
      <c r="J26" s="499"/>
      <c r="K26" s="283" t="s">
        <v>183</v>
      </c>
      <c r="L26" s="194" t="s">
        <v>158</v>
      </c>
      <c r="M26" s="194" t="s">
        <v>158</v>
      </c>
      <c r="N26" s="194" t="s">
        <v>158</v>
      </c>
      <c r="O26" s="26">
        <v>14</v>
      </c>
      <c r="P26" s="284" t="s">
        <v>752</v>
      </c>
      <c r="Q26" s="146" t="s">
        <v>158</v>
      </c>
      <c r="R26" s="194" t="s">
        <v>158</v>
      </c>
      <c r="S26" s="194" t="s">
        <v>158</v>
      </c>
      <c r="T26" s="194" t="s">
        <v>158</v>
      </c>
      <c r="U26" s="194" t="s">
        <v>158</v>
      </c>
      <c r="V26" s="194" t="s">
        <v>158</v>
      </c>
      <c r="W26" s="194" t="s">
        <v>158</v>
      </c>
      <c r="X26" s="79" t="s">
        <v>158</v>
      </c>
      <c r="Y26" s="79" t="s">
        <v>158</v>
      </c>
      <c r="Z26" s="79" t="s">
        <v>149</v>
      </c>
      <c r="AA26" s="79" t="s">
        <v>150</v>
      </c>
    </row>
    <row r="27" spans="1:27" s="75" customFormat="1" ht="12.75">
      <c r="A27" s="26">
        <v>15</v>
      </c>
      <c r="B27" s="84" t="s">
        <v>174</v>
      </c>
      <c r="C27" s="506"/>
      <c r="D27" s="194" t="s">
        <v>149</v>
      </c>
      <c r="E27" s="194" t="s">
        <v>150</v>
      </c>
      <c r="F27" s="194" t="s">
        <v>150</v>
      </c>
      <c r="G27" s="146">
        <v>1986</v>
      </c>
      <c r="H27" s="122">
        <v>6918.63</v>
      </c>
      <c r="I27" s="85" t="s">
        <v>1451</v>
      </c>
      <c r="J27" s="499"/>
      <c r="K27" s="283" t="s">
        <v>183</v>
      </c>
      <c r="L27" s="194" t="s">
        <v>158</v>
      </c>
      <c r="M27" s="194" t="s">
        <v>158</v>
      </c>
      <c r="N27" s="194" t="s">
        <v>158</v>
      </c>
      <c r="O27" s="26">
        <v>15</v>
      </c>
      <c r="P27" s="284" t="s">
        <v>752</v>
      </c>
      <c r="Q27" s="146" t="s">
        <v>158</v>
      </c>
      <c r="R27" s="194" t="s">
        <v>158</v>
      </c>
      <c r="S27" s="194" t="s">
        <v>158</v>
      </c>
      <c r="T27" s="194" t="s">
        <v>158</v>
      </c>
      <c r="U27" s="194" t="s">
        <v>158</v>
      </c>
      <c r="V27" s="194" t="s">
        <v>158</v>
      </c>
      <c r="W27" s="194" t="s">
        <v>158</v>
      </c>
      <c r="X27" s="79" t="s">
        <v>158</v>
      </c>
      <c r="Y27" s="79" t="s">
        <v>158</v>
      </c>
      <c r="Z27" s="79" t="s">
        <v>149</v>
      </c>
      <c r="AA27" s="79" t="s">
        <v>150</v>
      </c>
    </row>
    <row r="28" spans="1:27" s="75" customFormat="1" ht="12.75">
      <c r="A28" s="26">
        <v>16</v>
      </c>
      <c r="B28" s="84" t="s">
        <v>175</v>
      </c>
      <c r="C28" s="506"/>
      <c r="D28" s="194" t="s">
        <v>149</v>
      </c>
      <c r="E28" s="194" t="s">
        <v>150</v>
      </c>
      <c r="F28" s="194" t="s">
        <v>150</v>
      </c>
      <c r="G28" s="146">
        <v>1986</v>
      </c>
      <c r="H28" s="122">
        <v>120633.35</v>
      </c>
      <c r="I28" s="85" t="s">
        <v>1451</v>
      </c>
      <c r="J28" s="499"/>
      <c r="K28" s="283" t="s">
        <v>183</v>
      </c>
      <c r="L28" s="194" t="s">
        <v>158</v>
      </c>
      <c r="M28" s="194" t="s">
        <v>158</v>
      </c>
      <c r="N28" s="194" t="s">
        <v>158</v>
      </c>
      <c r="O28" s="26">
        <v>16</v>
      </c>
      <c r="P28" s="284" t="s">
        <v>752</v>
      </c>
      <c r="Q28" s="146" t="s">
        <v>158</v>
      </c>
      <c r="R28" s="194" t="s">
        <v>158</v>
      </c>
      <c r="S28" s="194" t="s">
        <v>158</v>
      </c>
      <c r="T28" s="194" t="s">
        <v>158</v>
      </c>
      <c r="U28" s="194" t="s">
        <v>158</v>
      </c>
      <c r="V28" s="194" t="s">
        <v>158</v>
      </c>
      <c r="W28" s="194" t="s">
        <v>158</v>
      </c>
      <c r="X28" s="79" t="s">
        <v>158</v>
      </c>
      <c r="Y28" s="79" t="s">
        <v>158</v>
      </c>
      <c r="Z28" s="79" t="s">
        <v>149</v>
      </c>
      <c r="AA28" s="79" t="s">
        <v>150</v>
      </c>
    </row>
    <row r="29" spans="1:27" s="75" customFormat="1" ht="12.75">
      <c r="A29" s="26">
        <v>17</v>
      </c>
      <c r="B29" s="84" t="s">
        <v>176</v>
      </c>
      <c r="C29" s="506"/>
      <c r="D29" s="194" t="s">
        <v>149</v>
      </c>
      <c r="E29" s="194" t="s">
        <v>150</v>
      </c>
      <c r="F29" s="194" t="s">
        <v>150</v>
      </c>
      <c r="G29" s="146">
        <v>1988</v>
      </c>
      <c r="H29" s="122">
        <v>13317.7</v>
      </c>
      <c r="I29" s="85" t="s">
        <v>1451</v>
      </c>
      <c r="J29" s="499"/>
      <c r="K29" s="283" t="s">
        <v>183</v>
      </c>
      <c r="L29" s="194" t="s">
        <v>158</v>
      </c>
      <c r="M29" s="194" t="s">
        <v>158</v>
      </c>
      <c r="N29" s="194" t="s">
        <v>158</v>
      </c>
      <c r="O29" s="26">
        <v>17</v>
      </c>
      <c r="P29" s="284" t="s">
        <v>752</v>
      </c>
      <c r="Q29" s="146" t="s">
        <v>158</v>
      </c>
      <c r="R29" s="194" t="s">
        <v>158</v>
      </c>
      <c r="S29" s="194" t="s">
        <v>158</v>
      </c>
      <c r="T29" s="194" t="s">
        <v>158</v>
      </c>
      <c r="U29" s="194" t="s">
        <v>158</v>
      </c>
      <c r="V29" s="194" t="s">
        <v>158</v>
      </c>
      <c r="W29" s="194" t="s">
        <v>158</v>
      </c>
      <c r="X29" s="285">
        <v>1000</v>
      </c>
      <c r="Y29" s="79" t="s">
        <v>158</v>
      </c>
      <c r="Z29" s="79" t="s">
        <v>149</v>
      </c>
      <c r="AA29" s="79" t="s">
        <v>150</v>
      </c>
    </row>
    <row r="30" spans="1:27" s="75" customFormat="1" ht="24.75" customHeight="1">
      <c r="A30" s="503" t="s">
        <v>69</v>
      </c>
      <c r="B30" s="503"/>
      <c r="C30" s="503"/>
      <c r="D30" s="503"/>
      <c r="E30" s="503"/>
      <c r="F30" s="503"/>
      <c r="G30" s="503"/>
      <c r="H30" s="122">
        <f>SUM(H18:H29)</f>
        <v>3462219.0900000003</v>
      </c>
      <c r="I30" s="85"/>
      <c r="J30" s="77"/>
      <c r="K30" s="26"/>
      <c r="L30" s="26"/>
      <c r="M30" s="26"/>
      <c r="N30" s="26"/>
      <c r="O30" s="26"/>
      <c r="P30" s="26"/>
      <c r="Q30" s="26"/>
      <c r="R30" s="146"/>
      <c r="S30" s="146"/>
      <c r="T30" s="146"/>
      <c r="U30" s="146"/>
      <c r="V30" s="146"/>
      <c r="W30" s="146"/>
      <c r="X30" s="79"/>
      <c r="Y30" s="79"/>
      <c r="Z30" s="79"/>
      <c r="AA30" s="79"/>
    </row>
    <row r="31" spans="1:27" ht="12.75">
      <c r="A31" s="498" t="s">
        <v>42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</row>
    <row r="32" spans="1:29" ht="63.75">
      <c r="A32" s="90">
        <v>18</v>
      </c>
      <c r="B32" s="91" t="s">
        <v>724</v>
      </c>
      <c r="C32" s="11" t="s">
        <v>725</v>
      </c>
      <c r="D32" s="11" t="s">
        <v>117</v>
      </c>
      <c r="E32" s="11" t="s">
        <v>116</v>
      </c>
      <c r="F32" s="11" t="s">
        <v>117</v>
      </c>
      <c r="G32" s="11">
        <v>1912</v>
      </c>
      <c r="H32" s="122">
        <v>2220000</v>
      </c>
      <c r="I32" s="85" t="s">
        <v>1450</v>
      </c>
      <c r="J32" s="92" t="s">
        <v>726</v>
      </c>
      <c r="K32" s="92" t="s">
        <v>727</v>
      </c>
      <c r="L32" s="90" t="s">
        <v>728</v>
      </c>
      <c r="M32" s="90" t="s">
        <v>729</v>
      </c>
      <c r="N32" s="90" t="s">
        <v>730</v>
      </c>
      <c r="O32" s="90">
        <v>18</v>
      </c>
      <c r="P32" s="90" t="s">
        <v>1086</v>
      </c>
      <c r="Q32" s="90" t="s">
        <v>1087</v>
      </c>
      <c r="R32" s="193" t="s">
        <v>161</v>
      </c>
      <c r="S32" s="193" t="s">
        <v>161</v>
      </c>
      <c r="T32" s="193" t="s">
        <v>161</v>
      </c>
      <c r="U32" s="193" t="s">
        <v>161</v>
      </c>
      <c r="V32" s="193" t="s">
        <v>150</v>
      </c>
      <c r="W32" s="193" t="s">
        <v>161</v>
      </c>
      <c r="X32" s="97">
        <v>675.67</v>
      </c>
      <c r="Y32" s="97" t="s">
        <v>141</v>
      </c>
      <c r="Z32" s="97" t="s">
        <v>149</v>
      </c>
      <c r="AA32" s="97" t="s">
        <v>150</v>
      </c>
      <c r="AB32" s="93"/>
      <c r="AC32" s="93"/>
    </row>
    <row r="33" spans="1:29" ht="25.5">
      <c r="A33" s="90">
        <v>19</v>
      </c>
      <c r="B33" s="91" t="s">
        <v>731</v>
      </c>
      <c r="C33" s="11" t="s">
        <v>732</v>
      </c>
      <c r="D33" s="11" t="s">
        <v>117</v>
      </c>
      <c r="E33" s="11" t="s">
        <v>116</v>
      </c>
      <c r="F33" s="11" t="s">
        <v>117</v>
      </c>
      <c r="G33" s="11">
        <v>1950</v>
      </c>
      <c r="H33" s="122">
        <v>108000</v>
      </c>
      <c r="I33" s="85" t="s">
        <v>1450</v>
      </c>
      <c r="J33" s="92" t="s">
        <v>631</v>
      </c>
      <c r="K33" s="92" t="s">
        <v>727</v>
      </c>
      <c r="L33" s="90" t="s">
        <v>728</v>
      </c>
      <c r="M33" s="90" t="s">
        <v>729</v>
      </c>
      <c r="N33" s="90" t="s">
        <v>1088</v>
      </c>
      <c r="O33" s="90">
        <v>19</v>
      </c>
      <c r="P33" s="90" t="s">
        <v>1086</v>
      </c>
      <c r="Q33" s="90"/>
      <c r="R33" s="193" t="s">
        <v>161</v>
      </c>
      <c r="S33" s="193" t="s">
        <v>161</v>
      </c>
      <c r="T33" s="193" t="s">
        <v>161</v>
      </c>
      <c r="U33" s="193" t="s">
        <v>161</v>
      </c>
      <c r="V33" s="193"/>
      <c r="W33" s="193" t="s">
        <v>161</v>
      </c>
      <c r="X33" s="97">
        <v>57.95</v>
      </c>
      <c r="Y33" s="97" t="s">
        <v>909</v>
      </c>
      <c r="Z33" s="97" t="s">
        <v>149</v>
      </c>
      <c r="AA33" s="97" t="s">
        <v>150</v>
      </c>
      <c r="AB33" s="93"/>
      <c r="AC33" s="94"/>
    </row>
    <row r="34" spans="1:29" ht="12.75">
      <c r="A34" s="90">
        <v>20</v>
      </c>
      <c r="B34" s="91" t="s">
        <v>731</v>
      </c>
      <c r="C34" s="11" t="s">
        <v>733</v>
      </c>
      <c r="D34" s="11" t="s">
        <v>117</v>
      </c>
      <c r="E34" s="11" t="s">
        <v>116</v>
      </c>
      <c r="F34" s="11" t="s">
        <v>117</v>
      </c>
      <c r="G34" s="11">
        <v>1950</v>
      </c>
      <c r="H34" s="122">
        <v>502000</v>
      </c>
      <c r="I34" s="85" t="s">
        <v>1450</v>
      </c>
      <c r="J34" s="92" t="s">
        <v>631</v>
      </c>
      <c r="K34" s="92" t="s">
        <v>727</v>
      </c>
      <c r="L34" s="90" t="s">
        <v>728</v>
      </c>
      <c r="M34" s="90" t="s">
        <v>729</v>
      </c>
      <c r="N34" s="90" t="s">
        <v>1089</v>
      </c>
      <c r="O34" s="90">
        <v>20</v>
      </c>
      <c r="P34" s="90" t="s">
        <v>1086</v>
      </c>
      <c r="Q34" s="90"/>
      <c r="R34" s="193" t="s">
        <v>161</v>
      </c>
      <c r="S34" s="193" t="s">
        <v>161</v>
      </c>
      <c r="T34" s="193" t="s">
        <v>161</v>
      </c>
      <c r="U34" s="193" t="s">
        <v>161</v>
      </c>
      <c r="V34" s="193"/>
      <c r="W34" s="193" t="s">
        <v>161</v>
      </c>
      <c r="X34" s="97">
        <v>199.4</v>
      </c>
      <c r="Y34" s="97" t="s">
        <v>909</v>
      </c>
      <c r="Z34" s="97" t="s">
        <v>149</v>
      </c>
      <c r="AA34" s="97" t="s">
        <v>150</v>
      </c>
      <c r="AB34" s="93"/>
      <c r="AC34" s="94"/>
    </row>
    <row r="35" spans="1:29" ht="25.5">
      <c r="A35" s="90">
        <v>21</v>
      </c>
      <c r="B35" s="91" t="s">
        <v>734</v>
      </c>
      <c r="C35" s="11" t="s">
        <v>735</v>
      </c>
      <c r="D35" s="11" t="s">
        <v>117</v>
      </c>
      <c r="E35" s="11" t="s">
        <v>116</v>
      </c>
      <c r="F35" s="11" t="s">
        <v>117</v>
      </c>
      <c r="G35" s="11">
        <v>2011</v>
      </c>
      <c r="H35" s="122">
        <v>55023.13</v>
      </c>
      <c r="I35" s="85" t="s">
        <v>1451</v>
      </c>
      <c r="J35" s="92"/>
      <c r="K35" s="92" t="s">
        <v>727</v>
      </c>
      <c r="L35" s="90" t="s">
        <v>728</v>
      </c>
      <c r="M35" s="90" t="s">
        <v>729</v>
      </c>
      <c r="N35" s="90"/>
      <c r="O35" s="90">
        <v>21</v>
      </c>
      <c r="P35" s="90"/>
      <c r="Q35" s="90"/>
      <c r="R35" s="11"/>
      <c r="S35" s="11"/>
      <c r="T35" s="11"/>
      <c r="U35" s="11"/>
      <c r="V35" s="11"/>
      <c r="W35" s="11"/>
      <c r="X35" s="97"/>
      <c r="Y35" s="97"/>
      <c r="Z35" s="97"/>
      <c r="AA35" s="97"/>
      <c r="AB35" s="95"/>
      <c r="AC35" s="95"/>
    </row>
    <row r="36" spans="1:27" ht="24.75" customHeight="1">
      <c r="A36" s="96"/>
      <c r="B36" s="507" t="s">
        <v>69</v>
      </c>
      <c r="C36" s="507"/>
      <c r="D36" s="507"/>
      <c r="E36" s="507"/>
      <c r="F36" s="507"/>
      <c r="G36" s="507"/>
      <c r="H36" s="81">
        <f>SUM(H32:H35)</f>
        <v>2885023.13</v>
      </c>
      <c r="I36" s="81"/>
      <c r="J36" s="96"/>
      <c r="K36" s="96"/>
      <c r="L36" s="96"/>
      <c r="M36" s="96"/>
      <c r="N36" s="96"/>
      <c r="O36" s="96"/>
      <c r="P36" s="96"/>
      <c r="Q36" s="96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ht="12.75">
      <c r="A37" s="498" t="s">
        <v>41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</row>
    <row r="38" spans="1:27" s="75" customFormat="1" ht="156.75">
      <c r="A38" s="26">
        <v>22</v>
      </c>
      <c r="B38" s="84" t="s">
        <v>191</v>
      </c>
      <c r="C38" s="146" t="s">
        <v>49</v>
      </c>
      <c r="D38" s="146" t="s">
        <v>117</v>
      </c>
      <c r="E38" s="146" t="s">
        <v>116</v>
      </c>
      <c r="F38" s="146" t="s">
        <v>116</v>
      </c>
      <c r="G38" s="146">
        <v>1983</v>
      </c>
      <c r="H38" s="286">
        <v>4364000</v>
      </c>
      <c r="I38" s="287" t="s">
        <v>1450</v>
      </c>
      <c r="J38" s="288" t="s">
        <v>1099</v>
      </c>
      <c r="K38" s="26" t="s">
        <v>743</v>
      </c>
      <c r="L38" s="223" t="s">
        <v>192</v>
      </c>
      <c r="M38" s="223" t="s">
        <v>193</v>
      </c>
      <c r="N38" s="223" t="s">
        <v>194</v>
      </c>
      <c r="O38" s="223">
        <v>22</v>
      </c>
      <c r="P38" s="224" t="s">
        <v>158</v>
      </c>
      <c r="Q38" s="224" t="s">
        <v>158</v>
      </c>
      <c r="R38" s="289" t="s">
        <v>161</v>
      </c>
      <c r="S38" s="289" t="s">
        <v>161</v>
      </c>
      <c r="T38" s="289" t="s">
        <v>161</v>
      </c>
      <c r="U38" s="289" t="s">
        <v>161</v>
      </c>
      <c r="V38" s="289" t="s">
        <v>158</v>
      </c>
      <c r="W38" s="289" t="s">
        <v>161</v>
      </c>
      <c r="X38" s="290" t="s">
        <v>1477</v>
      </c>
      <c r="Y38" s="290">
        <v>2</v>
      </c>
      <c r="Z38" s="290" t="s">
        <v>117</v>
      </c>
      <c r="AA38" s="290" t="s">
        <v>117</v>
      </c>
    </row>
    <row r="39" spans="1:27" s="75" customFormat="1" ht="24.75" customHeight="1">
      <c r="A39" s="26"/>
      <c r="B39" s="503" t="s">
        <v>69</v>
      </c>
      <c r="C39" s="503"/>
      <c r="D39" s="503"/>
      <c r="E39" s="503"/>
      <c r="F39" s="503"/>
      <c r="G39" s="503"/>
      <c r="H39" s="122">
        <f>SUM(H38)</f>
        <v>4364000</v>
      </c>
      <c r="I39" s="85"/>
      <c r="J39" s="105"/>
      <c r="K39" s="26"/>
      <c r="L39" s="26"/>
      <c r="M39" s="26"/>
      <c r="N39" s="26"/>
      <c r="O39" s="26"/>
      <c r="P39" s="26"/>
      <c r="Q39" s="26"/>
      <c r="R39" s="146"/>
      <c r="S39" s="146"/>
      <c r="T39" s="146"/>
      <c r="U39" s="146"/>
      <c r="V39" s="146"/>
      <c r="W39" s="146"/>
      <c r="X39" s="79"/>
      <c r="Y39" s="79"/>
      <c r="Z39" s="79"/>
      <c r="AA39" s="79"/>
    </row>
    <row r="40" spans="1:27" ht="12.75">
      <c r="A40" s="498" t="s">
        <v>40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</row>
    <row r="41" spans="1:27" s="75" customFormat="1" ht="78.75">
      <c r="A41" s="26">
        <v>23</v>
      </c>
      <c r="B41" s="291" t="s">
        <v>1225</v>
      </c>
      <c r="C41" s="292" t="s">
        <v>197</v>
      </c>
      <c r="D41" s="292" t="s">
        <v>117</v>
      </c>
      <c r="E41" s="292" t="s">
        <v>116</v>
      </c>
      <c r="F41" s="292" t="s">
        <v>1080</v>
      </c>
      <c r="G41" s="292" t="s">
        <v>1080</v>
      </c>
      <c r="H41" s="122" t="s">
        <v>1351</v>
      </c>
      <c r="I41" s="85" t="s">
        <v>1351</v>
      </c>
      <c r="J41" s="293" t="s">
        <v>1080</v>
      </c>
      <c r="K41" s="294" t="s">
        <v>1478</v>
      </c>
      <c r="L41" s="80"/>
      <c r="M41" s="80"/>
      <c r="N41" s="80"/>
      <c r="O41" s="26">
        <v>23</v>
      </c>
      <c r="P41" s="146"/>
      <c r="Q41" s="80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s="75" customFormat="1" ht="67.5">
      <c r="A42" s="26">
        <v>24</v>
      </c>
      <c r="B42" s="291" t="s">
        <v>1479</v>
      </c>
      <c r="C42" s="292" t="s">
        <v>198</v>
      </c>
      <c r="D42" s="292" t="s">
        <v>117</v>
      </c>
      <c r="E42" s="292" t="s">
        <v>116</v>
      </c>
      <c r="F42" s="292" t="s">
        <v>1080</v>
      </c>
      <c r="G42" s="292" t="s">
        <v>1226</v>
      </c>
      <c r="H42" s="295" t="s">
        <v>1351</v>
      </c>
      <c r="I42" s="296" t="s">
        <v>1351</v>
      </c>
      <c r="J42" s="294" t="s">
        <v>1081</v>
      </c>
      <c r="K42" s="294" t="s">
        <v>1480</v>
      </c>
      <c r="L42" s="80"/>
      <c r="M42" s="80"/>
      <c r="N42" s="80"/>
      <c r="O42" s="26">
        <v>24</v>
      </c>
      <c r="P42" s="80"/>
      <c r="Q42" s="80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2.75">
      <c r="A43" s="498" t="s">
        <v>1340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</row>
    <row r="44" spans="1:27" s="75" customFormat="1" ht="114.75">
      <c r="A44" s="26">
        <v>25</v>
      </c>
      <c r="B44" s="84" t="s">
        <v>209</v>
      </c>
      <c r="C44" s="193" t="s">
        <v>1290</v>
      </c>
      <c r="D44" s="193" t="s">
        <v>149</v>
      </c>
      <c r="E44" s="193" t="s">
        <v>150</v>
      </c>
      <c r="F44" s="193" t="s">
        <v>150</v>
      </c>
      <c r="G44" s="146">
        <v>1967</v>
      </c>
      <c r="H44" s="122">
        <v>6927000</v>
      </c>
      <c r="I44" s="85" t="s">
        <v>1450</v>
      </c>
      <c r="J44" s="281" t="s">
        <v>847</v>
      </c>
      <c r="K44" s="193" t="s">
        <v>52</v>
      </c>
      <c r="L44" s="193" t="s">
        <v>210</v>
      </c>
      <c r="M44" s="193" t="s">
        <v>137</v>
      </c>
      <c r="N44" s="193" t="s">
        <v>849</v>
      </c>
      <c r="O44" s="26">
        <v>25</v>
      </c>
      <c r="P44" s="26" t="s">
        <v>850</v>
      </c>
      <c r="Q44" s="193" t="s">
        <v>1033</v>
      </c>
      <c r="R44" s="193" t="s">
        <v>160</v>
      </c>
      <c r="S44" s="193" t="s">
        <v>160</v>
      </c>
      <c r="T44" s="193" t="s">
        <v>160</v>
      </c>
      <c r="U44" s="193" t="s">
        <v>160</v>
      </c>
      <c r="V44" s="193" t="s">
        <v>158</v>
      </c>
      <c r="W44" s="193" t="s">
        <v>160</v>
      </c>
      <c r="X44" s="79">
        <v>3032</v>
      </c>
      <c r="Y44" s="79">
        <v>4</v>
      </c>
      <c r="Z44" s="79" t="s">
        <v>851</v>
      </c>
      <c r="AA44" s="79" t="s">
        <v>150</v>
      </c>
    </row>
    <row r="45" spans="1:27" s="75" customFormat="1" ht="38.25">
      <c r="A45" s="26">
        <v>26</v>
      </c>
      <c r="B45" s="84" t="s">
        <v>212</v>
      </c>
      <c r="C45" s="193" t="s">
        <v>1291</v>
      </c>
      <c r="D45" s="193" t="s">
        <v>149</v>
      </c>
      <c r="E45" s="193" t="s">
        <v>150</v>
      </c>
      <c r="F45" s="193" t="s">
        <v>150</v>
      </c>
      <c r="G45" s="146">
        <v>1897</v>
      </c>
      <c r="H45" s="122">
        <v>1946000</v>
      </c>
      <c r="I45" s="85" t="s">
        <v>1450</v>
      </c>
      <c r="J45" s="282" t="s">
        <v>213</v>
      </c>
      <c r="K45" s="193" t="s">
        <v>1294</v>
      </c>
      <c r="L45" s="193" t="s">
        <v>852</v>
      </c>
      <c r="M45" s="193" t="s">
        <v>185</v>
      </c>
      <c r="N45" s="193" t="s">
        <v>853</v>
      </c>
      <c r="O45" s="26">
        <v>26</v>
      </c>
      <c r="P45" s="26" t="s">
        <v>854</v>
      </c>
      <c r="Q45" s="193" t="s">
        <v>855</v>
      </c>
      <c r="R45" s="193" t="s">
        <v>160</v>
      </c>
      <c r="S45" s="193" t="s">
        <v>160</v>
      </c>
      <c r="T45" s="193" t="s">
        <v>160</v>
      </c>
      <c r="U45" s="193" t="s">
        <v>160</v>
      </c>
      <c r="V45" s="193" t="s">
        <v>856</v>
      </c>
      <c r="W45" s="193" t="s">
        <v>160</v>
      </c>
      <c r="X45" s="79">
        <v>852</v>
      </c>
      <c r="Y45" s="79">
        <v>3</v>
      </c>
      <c r="Z45" s="79" t="s">
        <v>851</v>
      </c>
      <c r="AA45" s="79" t="s">
        <v>150</v>
      </c>
    </row>
    <row r="46" spans="1:27" s="75" customFormat="1" ht="165.75">
      <c r="A46" s="26">
        <v>27</v>
      </c>
      <c r="B46" s="84" t="s">
        <v>214</v>
      </c>
      <c r="C46" s="193" t="s">
        <v>215</v>
      </c>
      <c r="D46" s="193" t="s">
        <v>149</v>
      </c>
      <c r="E46" s="193" t="s">
        <v>150</v>
      </c>
      <c r="F46" s="193" t="s">
        <v>1292</v>
      </c>
      <c r="G46" s="146">
        <v>1897</v>
      </c>
      <c r="H46" s="122">
        <v>3222000</v>
      </c>
      <c r="I46" s="85" t="s">
        <v>1450</v>
      </c>
      <c r="J46" s="282" t="s">
        <v>848</v>
      </c>
      <c r="K46" s="193" t="s">
        <v>1295</v>
      </c>
      <c r="L46" s="193" t="s">
        <v>210</v>
      </c>
      <c r="M46" s="193" t="s">
        <v>185</v>
      </c>
      <c r="N46" s="193" t="s">
        <v>857</v>
      </c>
      <c r="O46" s="26">
        <v>27</v>
      </c>
      <c r="P46" s="26" t="s">
        <v>854</v>
      </c>
      <c r="Q46" s="193" t="s">
        <v>216</v>
      </c>
      <c r="R46" s="193" t="s">
        <v>160</v>
      </c>
      <c r="S46" s="193" t="s">
        <v>160</v>
      </c>
      <c r="T46" s="193" t="s">
        <v>160</v>
      </c>
      <c r="U46" s="193" t="s">
        <v>160</v>
      </c>
      <c r="V46" s="193" t="s">
        <v>158</v>
      </c>
      <c r="W46" s="193" t="s">
        <v>160</v>
      </c>
      <c r="X46" s="79">
        <v>954.38</v>
      </c>
      <c r="Y46" s="79">
        <v>3</v>
      </c>
      <c r="Z46" s="79" t="s">
        <v>851</v>
      </c>
      <c r="AA46" s="79" t="s">
        <v>150</v>
      </c>
    </row>
    <row r="47" spans="1:27" s="75" customFormat="1" ht="38.25">
      <c r="A47" s="26">
        <v>28</v>
      </c>
      <c r="B47" s="84" t="s">
        <v>217</v>
      </c>
      <c r="C47" s="193" t="s">
        <v>1293</v>
      </c>
      <c r="D47" s="193" t="s">
        <v>149</v>
      </c>
      <c r="E47" s="193" t="s">
        <v>150</v>
      </c>
      <c r="F47" s="193" t="s">
        <v>150</v>
      </c>
      <c r="G47" s="146">
        <v>1988</v>
      </c>
      <c r="H47" s="122">
        <v>5073000</v>
      </c>
      <c r="I47" s="85" t="s">
        <v>1450</v>
      </c>
      <c r="J47" s="282" t="s">
        <v>218</v>
      </c>
      <c r="K47" s="193" t="s">
        <v>1296</v>
      </c>
      <c r="L47" s="193" t="s">
        <v>210</v>
      </c>
      <c r="M47" s="193" t="s">
        <v>219</v>
      </c>
      <c r="N47" s="193" t="s">
        <v>211</v>
      </c>
      <c r="O47" s="26">
        <v>28</v>
      </c>
      <c r="P47" s="26" t="s">
        <v>854</v>
      </c>
      <c r="Q47" s="193" t="s">
        <v>1034</v>
      </c>
      <c r="R47" s="193" t="s">
        <v>165</v>
      </c>
      <c r="S47" s="193" t="s">
        <v>160</v>
      </c>
      <c r="T47" s="193" t="s">
        <v>160</v>
      </c>
      <c r="U47" s="193" t="s">
        <v>160</v>
      </c>
      <c r="V47" s="193" t="s">
        <v>856</v>
      </c>
      <c r="W47" s="193" t="s">
        <v>160</v>
      </c>
      <c r="X47" s="79">
        <v>1680</v>
      </c>
      <c r="Y47" s="79">
        <v>2</v>
      </c>
      <c r="Z47" s="79" t="s">
        <v>150</v>
      </c>
      <c r="AA47" s="79" t="s">
        <v>858</v>
      </c>
    </row>
    <row r="48" spans="1:27" s="75" customFormat="1" ht="12.75">
      <c r="A48" s="26">
        <v>29</v>
      </c>
      <c r="B48" s="84" t="s">
        <v>220</v>
      </c>
      <c r="C48" s="193" t="s">
        <v>1293</v>
      </c>
      <c r="D48" s="193" t="s">
        <v>149</v>
      </c>
      <c r="E48" s="193" t="s">
        <v>150</v>
      </c>
      <c r="F48" s="193" t="s">
        <v>150</v>
      </c>
      <c r="G48" s="146"/>
      <c r="H48" s="122">
        <v>30662</v>
      </c>
      <c r="I48" s="115" t="s">
        <v>1451</v>
      </c>
      <c r="J48" s="77"/>
      <c r="K48" s="193" t="s">
        <v>52</v>
      </c>
      <c r="L48" s="26"/>
      <c r="M48" s="26"/>
      <c r="N48" s="26"/>
      <c r="O48" s="26">
        <v>29</v>
      </c>
      <c r="P48" s="26" t="s">
        <v>854</v>
      </c>
      <c r="Q48" s="193"/>
      <c r="R48" s="193" t="s">
        <v>160</v>
      </c>
      <c r="S48" s="193" t="s">
        <v>160</v>
      </c>
      <c r="T48" s="193" t="s">
        <v>160</v>
      </c>
      <c r="U48" s="193" t="s">
        <v>160</v>
      </c>
      <c r="V48" s="193" t="s">
        <v>158</v>
      </c>
      <c r="W48" s="193" t="s">
        <v>160</v>
      </c>
      <c r="X48" s="79">
        <v>1729</v>
      </c>
      <c r="Y48" s="79" t="s">
        <v>158</v>
      </c>
      <c r="Z48" s="79" t="s">
        <v>158</v>
      </c>
      <c r="AA48" s="79" t="s">
        <v>856</v>
      </c>
    </row>
    <row r="49" spans="1:27" s="75" customFormat="1" ht="24.75" customHeight="1">
      <c r="A49" s="26"/>
      <c r="B49" s="503" t="s">
        <v>69</v>
      </c>
      <c r="C49" s="503"/>
      <c r="D49" s="503"/>
      <c r="E49" s="503"/>
      <c r="F49" s="503"/>
      <c r="G49" s="503"/>
      <c r="H49" s="122">
        <f>SUM(H44:H48)</f>
        <v>17198662</v>
      </c>
      <c r="I49" s="85"/>
      <c r="J49" s="77"/>
      <c r="K49" s="26"/>
      <c r="L49" s="26"/>
      <c r="M49" s="26"/>
      <c r="N49" s="26"/>
      <c r="O49" s="26"/>
      <c r="P49" s="26"/>
      <c r="Q49" s="26"/>
      <c r="R49" s="146"/>
      <c r="S49" s="146"/>
      <c r="T49" s="146"/>
      <c r="U49" s="146"/>
      <c r="V49" s="146"/>
      <c r="W49" s="146"/>
      <c r="X49" s="79"/>
      <c r="Y49" s="79"/>
      <c r="Z49" s="79"/>
      <c r="AA49" s="79"/>
    </row>
    <row r="50" spans="1:27" ht="12.75">
      <c r="A50" s="498" t="s">
        <v>1457</v>
      </c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</row>
    <row r="51" spans="1:27" s="75" customFormat="1" ht="38.25">
      <c r="A51" s="26">
        <v>30</v>
      </c>
      <c r="B51" s="84" t="s">
        <v>260</v>
      </c>
      <c r="C51" s="26" t="s">
        <v>261</v>
      </c>
      <c r="D51" s="146" t="s">
        <v>149</v>
      </c>
      <c r="E51" s="26" t="s">
        <v>150</v>
      </c>
      <c r="F51" s="26" t="s">
        <v>150</v>
      </c>
      <c r="G51" s="146">
        <v>1965</v>
      </c>
      <c r="H51" s="122">
        <v>3895000</v>
      </c>
      <c r="I51" s="85" t="s">
        <v>1450</v>
      </c>
      <c r="J51" s="105" t="s">
        <v>262</v>
      </c>
      <c r="K51" s="26" t="s">
        <v>53</v>
      </c>
      <c r="L51" s="26"/>
      <c r="M51" s="26" t="s">
        <v>263</v>
      </c>
      <c r="N51" s="26"/>
      <c r="O51" s="26">
        <v>30</v>
      </c>
      <c r="P51" s="26" t="s">
        <v>186</v>
      </c>
      <c r="Q51" s="26" t="s">
        <v>264</v>
      </c>
      <c r="R51" s="26" t="s">
        <v>263</v>
      </c>
      <c r="S51" s="26" t="s">
        <v>265</v>
      </c>
      <c r="T51" s="26" t="s">
        <v>266</v>
      </c>
      <c r="U51" s="26" t="s">
        <v>267</v>
      </c>
      <c r="V51" s="26" t="s">
        <v>180</v>
      </c>
      <c r="W51" s="26" t="s">
        <v>268</v>
      </c>
      <c r="X51" s="79">
        <v>1705</v>
      </c>
      <c r="Y51" s="79">
        <v>2</v>
      </c>
      <c r="Z51" s="79"/>
      <c r="AA51" s="79" t="s">
        <v>150</v>
      </c>
    </row>
    <row r="52" spans="1:27" s="75" customFormat="1" ht="38.25">
      <c r="A52" s="26">
        <v>31</v>
      </c>
      <c r="B52" s="84" t="s">
        <v>269</v>
      </c>
      <c r="C52" s="26" t="s">
        <v>261</v>
      </c>
      <c r="D52" s="146" t="s">
        <v>149</v>
      </c>
      <c r="E52" s="26" t="s">
        <v>150</v>
      </c>
      <c r="F52" s="26" t="s">
        <v>150</v>
      </c>
      <c r="G52" s="146">
        <v>1966</v>
      </c>
      <c r="H52" s="122">
        <v>23289.22</v>
      </c>
      <c r="I52" s="85" t="s">
        <v>1451</v>
      </c>
      <c r="J52" s="77" t="s">
        <v>270</v>
      </c>
      <c r="K52" s="26" t="s">
        <v>53</v>
      </c>
      <c r="L52" s="26"/>
      <c r="M52" s="26" t="s">
        <v>263</v>
      </c>
      <c r="N52" s="26"/>
      <c r="O52" s="26">
        <v>31</v>
      </c>
      <c r="P52" s="26" t="s">
        <v>186</v>
      </c>
      <c r="Q52" s="26" t="s">
        <v>264</v>
      </c>
      <c r="R52" s="26" t="s">
        <v>263</v>
      </c>
      <c r="S52" s="26" t="s">
        <v>265</v>
      </c>
      <c r="T52" s="26" t="s">
        <v>266</v>
      </c>
      <c r="U52" s="26" t="s">
        <v>267</v>
      </c>
      <c r="V52" s="26" t="s">
        <v>180</v>
      </c>
      <c r="W52" s="26" t="s">
        <v>268</v>
      </c>
      <c r="X52" s="79"/>
      <c r="Y52" s="79"/>
      <c r="Z52" s="79"/>
      <c r="AA52" s="79" t="s">
        <v>150</v>
      </c>
    </row>
    <row r="53" spans="1:27" s="75" customFormat="1" ht="38.25">
      <c r="A53" s="26">
        <v>32</v>
      </c>
      <c r="B53" s="84" t="s">
        <v>271</v>
      </c>
      <c r="C53" s="26" t="s">
        <v>261</v>
      </c>
      <c r="D53" s="146" t="s">
        <v>149</v>
      </c>
      <c r="E53" s="26" t="s">
        <v>150</v>
      </c>
      <c r="F53" s="26" t="s">
        <v>150</v>
      </c>
      <c r="G53" s="146">
        <v>1966</v>
      </c>
      <c r="H53" s="122">
        <v>262902.61</v>
      </c>
      <c r="I53" s="85" t="s">
        <v>1451</v>
      </c>
      <c r="J53" s="77" t="s">
        <v>270</v>
      </c>
      <c r="K53" s="26" t="s">
        <v>53</v>
      </c>
      <c r="L53" s="26"/>
      <c r="M53" s="26" t="s">
        <v>263</v>
      </c>
      <c r="N53" s="26"/>
      <c r="O53" s="26">
        <v>32</v>
      </c>
      <c r="P53" s="26" t="s">
        <v>186</v>
      </c>
      <c r="Q53" s="26" t="s">
        <v>264</v>
      </c>
      <c r="R53" s="26" t="s">
        <v>263</v>
      </c>
      <c r="S53" s="26" t="s">
        <v>265</v>
      </c>
      <c r="T53" s="26" t="s">
        <v>266</v>
      </c>
      <c r="U53" s="26" t="s">
        <v>267</v>
      </c>
      <c r="V53" s="26" t="s">
        <v>180</v>
      </c>
      <c r="W53" s="26" t="s">
        <v>268</v>
      </c>
      <c r="X53" s="79"/>
      <c r="Y53" s="79"/>
      <c r="Z53" s="79"/>
      <c r="AA53" s="79" t="s">
        <v>150</v>
      </c>
    </row>
    <row r="54" spans="1:27" s="75" customFormat="1" ht="25.5">
      <c r="A54" s="26">
        <v>33</v>
      </c>
      <c r="B54" s="84" t="s">
        <v>272</v>
      </c>
      <c r="C54" s="26" t="s">
        <v>273</v>
      </c>
      <c r="D54" s="146" t="s">
        <v>149</v>
      </c>
      <c r="E54" s="26" t="s">
        <v>150</v>
      </c>
      <c r="F54" s="26" t="s">
        <v>150</v>
      </c>
      <c r="G54" s="146">
        <v>1966</v>
      </c>
      <c r="H54" s="122">
        <v>125388.48</v>
      </c>
      <c r="I54" s="85" t="s">
        <v>1451</v>
      </c>
      <c r="J54" s="77" t="s">
        <v>274</v>
      </c>
      <c r="K54" s="26" t="s">
        <v>53</v>
      </c>
      <c r="L54" s="26"/>
      <c r="M54" s="26" t="s">
        <v>263</v>
      </c>
      <c r="N54" s="26"/>
      <c r="O54" s="26">
        <v>33</v>
      </c>
      <c r="P54" s="26" t="s">
        <v>186</v>
      </c>
      <c r="Q54" s="26" t="s">
        <v>275</v>
      </c>
      <c r="R54" s="26" t="s">
        <v>263</v>
      </c>
      <c r="S54" s="26" t="s">
        <v>1276</v>
      </c>
      <c r="T54" s="26" t="s">
        <v>266</v>
      </c>
      <c r="U54" s="26" t="s">
        <v>267</v>
      </c>
      <c r="V54" s="26" t="s">
        <v>180</v>
      </c>
      <c r="W54" s="26"/>
      <c r="X54" s="79"/>
      <c r="Y54" s="79"/>
      <c r="Z54" s="79" t="s">
        <v>149</v>
      </c>
      <c r="AA54" s="79" t="s">
        <v>150</v>
      </c>
    </row>
    <row r="55" spans="1:27" s="75" customFormat="1" ht="25.5">
      <c r="A55" s="26">
        <v>34</v>
      </c>
      <c r="B55" s="84" t="s">
        <v>276</v>
      </c>
      <c r="C55" s="26" t="s">
        <v>273</v>
      </c>
      <c r="D55" s="146" t="s">
        <v>149</v>
      </c>
      <c r="E55" s="26" t="s">
        <v>150</v>
      </c>
      <c r="F55" s="26" t="s">
        <v>150</v>
      </c>
      <c r="G55" s="146">
        <v>1966</v>
      </c>
      <c r="H55" s="122">
        <v>32836.19</v>
      </c>
      <c r="I55" s="85" t="s">
        <v>1451</v>
      </c>
      <c r="J55" s="77" t="s">
        <v>270</v>
      </c>
      <c r="K55" s="26" t="s">
        <v>53</v>
      </c>
      <c r="L55" s="26"/>
      <c r="M55" s="26" t="s">
        <v>263</v>
      </c>
      <c r="N55" s="26"/>
      <c r="O55" s="26">
        <v>34</v>
      </c>
      <c r="P55" s="26" t="s">
        <v>186</v>
      </c>
      <c r="Q55" s="26" t="s">
        <v>275</v>
      </c>
      <c r="R55" s="26" t="s">
        <v>263</v>
      </c>
      <c r="S55" s="26" t="s">
        <v>1277</v>
      </c>
      <c r="T55" s="26" t="s">
        <v>266</v>
      </c>
      <c r="U55" s="26" t="s">
        <v>267</v>
      </c>
      <c r="V55" s="26" t="s">
        <v>180</v>
      </c>
      <c r="W55" s="26"/>
      <c r="X55" s="79"/>
      <c r="Y55" s="79"/>
      <c r="Z55" s="79"/>
      <c r="AA55" s="79" t="s">
        <v>150</v>
      </c>
    </row>
    <row r="56" spans="1:27" s="75" customFormat="1" ht="25.5">
      <c r="A56" s="26">
        <v>35</v>
      </c>
      <c r="B56" s="84" t="s">
        <v>277</v>
      </c>
      <c r="C56" s="26" t="s">
        <v>273</v>
      </c>
      <c r="D56" s="146" t="s">
        <v>149</v>
      </c>
      <c r="E56" s="26" t="s">
        <v>150</v>
      </c>
      <c r="F56" s="26" t="s">
        <v>150</v>
      </c>
      <c r="G56" s="146">
        <v>1966</v>
      </c>
      <c r="H56" s="122">
        <v>7354000</v>
      </c>
      <c r="I56" s="85" t="s">
        <v>1450</v>
      </c>
      <c r="J56" s="77" t="s">
        <v>274</v>
      </c>
      <c r="K56" s="26" t="s">
        <v>53</v>
      </c>
      <c r="L56" s="26"/>
      <c r="M56" s="26" t="s">
        <v>263</v>
      </c>
      <c r="N56" s="26"/>
      <c r="O56" s="26">
        <v>35</v>
      </c>
      <c r="P56" s="26" t="s">
        <v>186</v>
      </c>
      <c r="Q56" s="26" t="s">
        <v>278</v>
      </c>
      <c r="R56" s="26" t="s">
        <v>263</v>
      </c>
      <c r="S56" s="26" t="s">
        <v>1277</v>
      </c>
      <c r="T56" s="26" t="s">
        <v>266</v>
      </c>
      <c r="U56" s="26" t="s">
        <v>267</v>
      </c>
      <c r="V56" s="26" t="s">
        <v>180</v>
      </c>
      <c r="W56" s="26"/>
      <c r="X56" s="79">
        <v>2178.53</v>
      </c>
      <c r="Y56" s="79">
        <v>4</v>
      </c>
      <c r="Z56" s="79"/>
      <c r="AA56" s="79" t="s">
        <v>150</v>
      </c>
    </row>
    <row r="57" spans="1:27" s="75" customFormat="1" ht="12.75">
      <c r="A57" s="26">
        <v>36</v>
      </c>
      <c r="B57" s="84" t="s">
        <v>175</v>
      </c>
      <c r="C57" s="26" t="s">
        <v>279</v>
      </c>
      <c r="D57" s="146" t="s">
        <v>149</v>
      </c>
      <c r="E57" s="26" t="s">
        <v>150</v>
      </c>
      <c r="F57" s="26" t="s">
        <v>150</v>
      </c>
      <c r="G57" s="146">
        <v>1978</v>
      </c>
      <c r="H57" s="122">
        <v>15158.73</v>
      </c>
      <c r="I57" s="85" t="s">
        <v>1451</v>
      </c>
      <c r="J57" s="105"/>
      <c r="K57" s="26" t="s">
        <v>53</v>
      </c>
      <c r="L57" s="26"/>
      <c r="M57" s="26"/>
      <c r="N57" s="26"/>
      <c r="O57" s="26">
        <v>36</v>
      </c>
      <c r="P57" s="26" t="s">
        <v>186</v>
      </c>
      <c r="Q57" s="26" t="s">
        <v>1278</v>
      </c>
      <c r="R57" s="26"/>
      <c r="S57" s="26"/>
      <c r="T57" s="26"/>
      <c r="U57" s="26"/>
      <c r="V57" s="26"/>
      <c r="W57" s="26"/>
      <c r="X57" s="79"/>
      <c r="Y57" s="79"/>
      <c r="Z57" s="79"/>
      <c r="AA57" s="79" t="s">
        <v>150</v>
      </c>
    </row>
    <row r="58" spans="1:27" s="75" customFormat="1" ht="38.25">
      <c r="A58" s="26">
        <v>37</v>
      </c>
      <c r="B58" s="84" t="s">
        <v>280</v>
      </c>
      <c r="C58" s="26" t="s">
        <v>261</v>
      </c>
      <c r="D58" s="146" t="s">
        <v>149</v>
      </c>
      <c r="E58" s="26" t="s">
        <v>150</v>
      </c>
      <c r="F58" s="26"/>
      <c r="G58" s="146">
        <v>1950</v>
      </c>
      <c r="H58" s="122">
        <v>255000</v>
      </c>
      <c r="I58" s="85" t="s">
        <v>1450</v>
      </c>
      <c r="J58" s="77" t="s">
        <v>281</v>
      </c>
      <c r="K58" s="26" t="s">
        <v>55</v>
      </c>
      <c r="L58" s="26"/>
      <c r="M58" s="26" t="s">
        <v>263</v>
      </c>
      <c r="N58" s="26"/>
      <c r="O58" s="26">
        <v>37</v>
      </c>
      <c r="P58" s="26" t="s">
        <v>44</v>
      </c>
      <c r="Q58" s="26" t="s">
        <v>1279</v>
      </c>
      <c r="R58" s="26" t="s">
        <v>263</v>
      </c>
      <c r="S58" s="26" t="s">
        <v>267</v>
      </c>
      <c r="T58" s="26" t="s">
        <v>282</v>
      </c>
      <c r="U58" s="26" t="s">
        <v>267</v>
      </c>
      <c r="V58" s="26" t="s">
        <v>330</v>
      </c>
      <c r="W58" s="26" t="s">
        <v>283</v>
      </c>
      <c r="X58" s="79">
        <v>112.95</v>
      </c>
      <c r="Y58" s="79">
        <v>1</v>
      </c>
      <c r="Z58" s="79"/>
      <c r="AA58" s="79" t="s">
        <v>150</v>
      </c>
    </row>
    <row r="59" spans="1:27" s="75" customFormat="1" ht="38.25">
      <c r="A59" s="26">
        <v>38</v>
      </c>
      <c r="B59" s="84" t="s">
        <v>284</v>
      </c>
      <c r="C59" s="26" t="s">
        <v>261</v>
      </c>
      <c r="D59" s="146" t="s">
        <v>149</v>
      </c>
      <c r="E59" s="26" t="s">
        <v>150</v>
      </c>
      <c r="F59" s="26" t="s">
        <v>149</v>
      </c>
      <c r="G59" s="146" t="s">
        <v>285</v>
      </c>
      <c r="H59" s="122">
        <v>2939000</v>
      </c>
      <c r="I59" s="85" t="s">
        <v>1450</v>
      </c>
      <c r="J59" s="77" t="s">
        <v>281</v>
      </c>
      <c r="K59" s="26" t="s">
        <v>55</v>
      </c>
      <c r="L59" s="26"/>
      <c r="M59" s="26" t="s">
        <v>286</v>
      </c>
      <c r="N59" s="26"/>
      <c r="O59" s="26">
        <v>38</v>
      </c>
      <c r="P59" s="26" t="s">
        <v>44</v>
      </c>
      <c r="Q59" s="26" t="s">
        <v>1279</v>
      </c>
      <c r="R59" s="26" t="s">
        <v>286</v>
      </c>
      <c r="S59" s="26" t="s">
        <v>267</v>
      </c>
      <c r="T59" s="26" t="s">
        <v>282</v>
      </c>
      <c r="U59" s="26" t="s">
        <v>267</v>
      </c>
      <c r="V59" s="26" t="s">
        <v>330</v>
      </c>
      <c r="W59" s="26" t="s">
        <v>283</v>
      </c>
      <c r="X59" s="79">
        <v>1286.26</v>
      </c>
      <c r="Y59" s="79">
        <v>3</v>
      </c>
      <c r="Z59" s="79" t="s">
        <v>149</v>
      </c>
      <c r="AA59" s="79" t="s">
        <v>150</v>
      </c>
    </row>
    <row r="60" spans="1:27" s="75" customFormat="1" ht="25.5">
      <c r="A60" s="26">
        <v>39</v>
      </c>
      <c r="B60" s="84" t="s">
        <v>287</v>
      </c>
      <c r="C60" s="26" t="s">
        <v>288</v>
      </c>
      <c r="D60" s="146" t="s">
        <v>149</v>
      </c>
      <c r="E60" s="26" t="s">
        <v>150</v>
      </c>
      <c r="F60" s="26" t="s">
        <v>150</v>
      </c>
      <c r="G60" s="146">
        <v>2013</v>
      </c>
      <c r="H60" s="122">
        <v>498402.34</v>
      </c>
      <c r="I60" s="85" t="s">
        <v>1451</v>
      </c>
      <c r="J60" s="77" t="s">
        <v>289</v>
      </c>
      <c r="K60" s="26" t="s">
        <v>54</v>
      </c>
      <c r="L60" s="26"/>
      <c r="M60" s="26"/>
      <c r="N60" s="26"/>
      <c r="O60" s="26">
        <v>39</v>
      </c>
      <c r="P60" s="26" t="s">
        <v>186</v>
      </c>
      <c r="Q60" s="26"/>
      <c r="R60" s="146"/>
      <c r="S60" s="146"/>
      <c r="T60" s="146"/>
      <c r="U60" s="146"/>
      <c r="V60" s="146"/>
      <c r="W60" s="146"/>
      <c r="X60" s="79"/>
      <c r="Y60" s="79"/>
      <c r="Z60" s="79"/>
      <c r="AA60" s="79"/>
    </row>
    <row r="61" spans="1:29" s="75" customFormat="1" ht="24.75" customHeight="1">
      <c r="A61" s="80"/>
      <c r="B61" s="505" t="s">
        <v>69</v>
      </c>
      <c r="C61" s="505"/>
      <c r="D61" s="505"/>
      <c r="E61" s="505"/>
      <c r="F61" s="505"/>
      <c r="G61" s="505"/>
      <c r="H61" s="81">
        <f>SUM(H51:H60)</f>
        <v>15400977.57</v>
      </c>
      <c r="I61" s="86"/>
      <c r="J61" s="509"/>
      <c r="K61" s="509"/>
      <c r="L61" s="144"/>
      <c r="M61" s="144"/>
      <c r="N61" s="144"/>
      <c r="O61" s="80"/>
      <c r="P61" s="144"/>
      <c r="Q61" s="144"/>
      <c r="R61" s="110"/>
      <c r="S61" s="110"/>
      <c r="T61" s="110"/>
      <c r="U61" s="110"/>
      <c r="V61" s="110"/>
      <c r="W61" s="110"/>
      <c r="X61" s="79"/>
      <c r="Y61" s="79"/>
      <c r="Z61" s="79"/>
      <c r="AA61" s="79"/>
      <c r="AB61" s="76"/>
      <c r="AC61" s="76"/>
    </row>
    <row r="62" spans="1:29" ht="12.75">
      <c r="A62" s="498" t="s">
        <v>39</v>
      </c>
      <c r="B62" s="498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13"/>
      <c r="AC62" s="13"/>
    </row>
    <row r="63" spans="1:27" s="75" customFormat="1" ht="78.75" customHeight="1">
      <c r="A63" s="26">
        <v>40</v>
      </c>
      <c r="B63" s="84" t="s">
        <v>324</v>
      </c>
      <c r="C63" s="26" t="s">
        <v>261</v>
      </c>
      <c r="D63" s="26" t="s">
        <v>117</v>
      </c>
      <c r="E63" s="26" t="s">
        <v>116</v>
      </c>
      <c r="F63" s="26" t="s">
        <v>117</v>
      </c>
      <c r="G63" s="26">
        <v>1876</v>
      </c>
      <c r="H63" s="122">
        <v>2885000</v>
      </c>
      <c r="I63" s="85" t="s">
        <v>1450</v>
      </c>
      <c r="J63" s="130" t="s">
        <v>325</v>
      </c>
      <c r="K63" s="26" t="s">
        <v>326</v>
      </c>
      <c r="L63" s="26" t="s">
        <v>327</v>
      </c>
      <c r="M63" s="26" t="s">
        <v>328</v>
      </c>
      <c r="N63" s="26" t="s">
        <v>329</v>
      </c>
      <c r="O63" s="26">
        <v>40</v>
      </c>
      <c r="P63" s="26" t="s">
        <v>458</v>
      </c>
      <c r="Q63" s="297"/>
      <c r="R63" s="26" t="s">
        <v>161</v>
      </c>
      <c r="S63" s="26" t="s">
        <v>330</v>
      </c>
      <c r="T63" s="26" t="s">
        <v>330</v>
      </c>
      <c r="U63" s="26" t="s">
        <v>330</v>
      </c>
      <c r="V63" s="26" t="s">
        <v>331</v>
      </c>
      <c r="W63" s="26" t="s">
        <v>161</v>
      </c>
      <c r="X63" s="80">
        <v>1263</v>
      </c>
      <c r="Y63" s="80">
        <v>4</v>
      </c>
      <c r="Z63" s="80" t="s">
        <v>117</v>
      </c>
      <c r="AA63" s="80" t="s">
        <v>116</v>
      </c>
    </row>
    <row r="64" spans="1:27" s="75" customFormat="1" ht="51">
      <c r="A64" s="26">
        <v>41</v>
      </c>
      <c r="B64" s="84" t="s">
        <v>332</v>
      </c>
      <c r="C64" s="26" t="s">
        <v>261</v>
      </c>
      <c r="D64" s="26" t="s">
        <v>117</v>
      </c>
      <c r="E64" s="26" t="s">
        <v>116</v>
      </c>
      <c r="F64" s="26" t="s">
        <v>116</v>
      </c>
      <c r="G64" s="26">
        <v>1967</v>
      </c>
      <c r="H64" s="298">
        <v>1574000</v>
      </c>
      <c r="I64" s="299" t="s">
        <v>1450</v>
      </c>
      <c r="J64" s="26" t="s">
        <v>333</v>
      </c>
      <c r="K64" s="26" t="s">
        <v>326</v>
      </c>
      <c r="L64" s="26" t="s">
        <v>334</v>
      </c>
      <c r="M64" s="26" t="s">
        <v>335</v>
      </c>
      <c r="N64" s="26" t="s">
        <v>336</v>
      </c>
      <c r="O64" s="26">
        <v>41</v>
      </c>
      <c r="P64" s="26" t="s">
        <v>458</v>
      </c>
      <c r="Q64" s="297"/>
      <c r="R64" s="300" t="s">
        <v>159</v>
      </c>
      <c r="S64" s="26" t="s">
        <v>330</v>
      </c>
      <c r="T64" s="26" t="s">
        <v>330</v>
      </c>
      <c r="U64" s="26" t="s">
        <v>337</v>
      </c>
      <c r="V64" s="26" t="s">
        <v>158</v>
      </c>
      <c r="W64" s="26" t="s">
        <v>161</v>
      </c>
      <c r="X64" s="80">
        <v>689</v>
      </c>
      <c r="Y64" s="80">
        <v>2</v>
      </c>
      <c r="Z64" s="80" t="s">
        <v>116</v>
      </c>
      <c r="AA64" s="80" t="s">
        <v>116</v>
      </c>
    </row>
    <row r="65" spans="1:27" s="75" customFormat="1" ht="55.5" customHeight="1">
      <c r="A65" s="26">
        <v>42</v>
      </c>
      <c r="B65" s="84" t="s">
        <v>338</v>
      </c>
      <c r="C65" s="26" t="s">
        <v>261</v>
      </c>
      <c r="D65" s="26" t="s">
        <v>117</v>
      </c>
      <c r="E65" s="26" t="s">
        <v>116</v>
      </c>
      <c r="F65" s="26" t="s">
        <v>117</v>
      </c>
      <c r="G65" s="26">
        <v>1876</v>
      </c>
      <c r="H65" s="298">
        <v>687000</v>
      </c>
      <c r="I65" s="299" t="s">
        <v>1450</v>
      </c>
      <c r="J65" s="26" t="s">
        <v>339</v>
      </c>
      <c r="K65" s="26" t="s">
        <v>326</v>
      </c>
      <c r="L65" s="26" t="s">
        <v>340</v>
      </c>
      <c r="M65" s="26" t="s">
        <v>341</v>
      </c>
      <c r="N65" s="26" t="s">
        <v>342</v>
      </c>
      <c r="O65" s="26">
        <v>42</v>
      </c>
      <c r="P65" s="26" t="s">
        <v>458</v>
      </c>
      <c r="Q65" s="297" t="s">
        <v>978</v>
      </c>
      <c r="R65" s="80" t="s">
        <v>161</v>
      </c>
      <c r="S65" s="26" t="s">
        <v>330</v>
      </c>
      <c r="T65" s="26" t="s">
        <v>330</v>
      </c>
      <c r="U65" s="26" t="s">
        <v>330</v>
      </c>
      <c r="V65" s="26" t="s">
        <v>343</v>
      </c>
      <c r="W65" s="26" t="s">
        <v>161</v>
      </c>
      <c r="X65" s="80">
        <v>304</v>
      </c>
      <c r="Y65" s="80">
        <v>4</v>
      </c>
      <c r="Z65" s="80" t="s">
        <v>117</v>
      </c>
      <c r="AA65" s="80" t="s">
        <v>116</v>
      </c>
    </row>
    <row r="66" spans="1:27" s="75" customFormat="1" ht="48.75" customHeight="1">
      <c r="A66" s="26">
        <v>43</v>
      </c>
      <c r="B66" s="84" t="s">
        <v>344</v>
      </c>
      <c r="C66" s="26" t="s">
        <v>288</v>
      </c>
      <c r="D66" s="26" t="s">
        <v>117</v>
      </c>
      <c r="E66" s="26" t="s">
        <v>116</v>
      </c>
      <c r="F66" s="26" t="s">
        <v>117</v>
      </c>
      <c r="G66" s="26">
        <v>1876</v>
      </c>
      <c r="H66" s="298">
        <v>1228000</v>
      </c>
      <c r="I66" s="299" t="s">
        <v>1450</v>
      </c>
      <c r="J66" s="26" t="s">
        <v>345</v>
      </c>
      <c r="K66" s="26" t="s">
        <v>326</v>
      </c>
      <c r="L66" s="26" t="s">
        <v>334</v>
      </c>
      <c r="M66" s="26" t="s">
        <v>346</v>
      </c>
      <c r="N66" s="26" t="s">
        <v>347</v>
      </c>
      <c r="O66" s="26">
        <v>43</v>
      </c>
      <c r="P66" s="26" t="s">
        <v>458</v>
      </c>
      <c r="Q66" s="297" t="s">
        <v>979</v>
      </c>
      <c r="R66" s="80" t="s">
        <v>161</v>
      </c>
      <c r="S66" s="26" t="s">
        <v>330</v>
      </c>
      <c r="T66" s="26" t="s">
        <v>330</v>
      </c>
      <c r="U66" s="26" t="s">
        <v>330</v>
      </c>
      <c r="V66" s="26" t="s">
        <v>158</v>
      </c>
      <c r="W66" s="26" t="s">
        <v>161</v>
      </c>
      <c r="X66" s="80">
        <v>340</v>
      </c>
      <c r="Y66" s="80">
        <v>1</v>
      </c>
      <c r="Z66" s="80" t="s">
        <v>116</v>
      </c>
      <c r="AA66" s="80" t="s">
        <v>116</v>
      </c>
    </row>
    <row r="67" spans="1:27" s="75" customFormat="1" ht="114.75">
      <c r="A67" s="26">
        <v>44</v>
      </c>
      <c r="B67" s="84" t="s">
        <v>348</v>
      </c>
      <c r="C67" s="26" t="s">
        <v>45</v>
      </c>
      <c r="D67" s="26" t="s">
        <v>117</v>
      </c>
      <c r="E67" s="26" t="s">
        <v>116</v>
      </c>
      <c r="F67" s="26" t="s">
        <v>116</v>
      </c>
      <c r="G67" s="26">
        <v>2012</v>
      </c>
      <c r="H67" s="122">
        <v>359584.7</v>
      </c>
      <c r="I67" s="85" t="s">
        <v>1451</v>
      </c>
      <c r="J67" s="26" t="s">
        <v>349</v>
      </c>
      <c r="K67" s="26" t="s">
        <v>326</v>
      </c>
      <c r="L67" s="26" t="s">
        <v>350</v>
      </c>
      <c r="M67" s="26" t="s">
        <v>351</v>
      </c>
      <c r="N67" s="26" t="s">
        <v>354</v>
      </c>
      <c r="O67" s="26">
        <v>44</v>
      </c>
      <c r="P67" s="26" t="s">
        <v>458</v>
      </c>
      <c r="Q67" s="26"/>
      <c r="R67" s="26" t="s">
        <v>161</v>
      </c>
      <c r="S67" s="26" t="s">
        <v>330</v>
      </c>
      <c r="T67" s="26" t="s">
        <v>330</v>
      </c>
      <c r="U67" s="26" t="s">
        <v>330</v>
      </c>
      <c r="V67" s="26" t="s">
        <v>158</v>
      </c>
      <c r="W67" s="26" t="s">
        <v>161</v>
      </c>
      <c r="X67" s="80"/>
      <c r="Y67" s="80">
        <v>1</v>
      </c>
      <c r="Z67" s="80" t="s">
        <v>116</v>
      </c>
      <c r="AA67" s="80" t="s">
        <v>116</v>
      </c>
    </row>
    <row r="68" spans="1:27" s="75" customFormat="1" ht="25.5">
      <c r="A68" s="26">
        <v>45</v>
      </c>
      <c r="B68" s="84" t="s">
        <v>355</v>
      </c>
      <c r="C68" s="26" t="s">
        <v>187</v>
      </c>
      <c r="D68" s="26" t="s">
        <v>117</v>
      </c>
      <c r="E68" s="26" t="s">
        <v>116</v>
      </c>
      <c r="F68" s="26" t="s">
        <v>116</v>
      </c>
      <c r="G68" s="26">
        <v>1967</v>
      </c>
      <c r="H68" s="122">
        <v>5984</v>
      </c>
      <c r="I68" s="85" t="s">
        <v>1451</v>
      </c>
      <c r="J68" s="77" t="s">
        <v>356</v>
      </c>
      <c r="K68" s="26" t="s">
        <v>326</v>
      </c>
      <c r="L68" s="26"/>
      <c r="M68" s="26" t="s">
        <v>263</v>
      </c>
      <c r="N68" s="26" t="s">
        <v>263</v>
      </c>
      <c r="O68" s="26">
        <v>45</v>
      </c>
      <c r="P68" s="26" t="s">
        <v>458</v>
      </c>
      <c r="Q68" s="26"/>
      <c r="R68" s="26" t="s">
        <v>161</v>
      </c>
      <c r="S68" s="26" t="s">
        <v>158</v>
      </c>
      <c r="T68" s="26" t="s">
        <v>158</v>
      </c>
      <c r="U68" s="26" t="s">
        <v>158</v>
      </c>
      <c r="V68" s="26" t="s">
        <v>158</v>
      </c>
      <c r="W68" s="26" t="s">
        <v>158</v>
      </c>
      <c r="X68" s="79"/>
      <c r="Y68" s="79"/>
      <c r="Z68" s="79"/>
      <c r="AA68" s="79"/>
    </row>
    <row r="69" spans="1:27" s="75" customFormat="1" ht="12.75">
      <c r="A69" s="26">
        <v>46</v>
      </c>
      <c r="B69" s="84" t="s">
        <v>357</v>
      </c>
      <c r="C69" s="26" t="s">
        <v>288</v>
      </c>
      <c r="D69" s="26" t="s">
        <v>117</v>
      </c>
      <c r="E69" s="26" t="s">
        <v>116</v>
      </c>
      <c r="F69" s="26" t="s">
        <v>116</v>
      </c>
      <c r="G69" s="26"/>
      <c r="H69" s="298">
        <v>742437.3</v>
      </c>
      <c r="I69" s="299" t="s">
        <v>1451</v>
      </c>
      <c r="J69" s="77"/>
      <c r="K69" s="26" t="s">
        <v>326</v>
      </c>
      <c r="L69" s="26"/>
      <c r="M69" s="26"/>
      <c r="N69" s="26"/>
      <c r="O69" s="26">
        <v>46</v>
      </c>
      <c r="P69" s="26" t="s">
        <v>458</v>
      </c>
      <c r="Q69" s="26"/>
      <c r="R69" s="26"/>
      <c r="S69" s="26"/>
      <c r="T69" s="26"/>
      <c r="U69" s="26"/>
      <c r="V69" s="26"/>
      <c r="W69" s="26"/>
      <c r="X69" s="79"/>
      <c r="Y69" s="79"/>
      <c r="Z69" s="79"/>
      <c r="AA69" s="79"/>
    </row>
    <row r="70" spans="1:27" s="75" customFormat="1" ht="12.75">
      <c r="A70" s="26">
        <v>47</v>
      </c>
      <c r="B70" s="84" t="s">
        <v>358</v>
      </c>
      <c r="C70" s="26" t="s">
        <v>46</v>
      </c>
      <c r="D70" s="26" t="s">
        <v>117</v>
      </c>
      <c r="E70" s="26" t="s">
        <v>116</v>
      </c>
      <c r="F70" s="26" t="s">
        <v>116</v>
      </c>
      <c r="G70" s="26">
        <v>2006</v>
      </c>
      <c r="H70" s="122">
        <v>20650.68</v>
      </c>
      <c r="I70" s="85" t="s">
        <v>1451</v>
      </c>
      <c r="J70" s="77"/>
      <c r="K70" s="26" t="s">
        <v>326</v>
      </c>
      <c r="L70" s="26"/>
      <c r="M70" s="26"/>
      <c r="N70" s="26"/>
      <c r="O70" s="26">
        <v>47</v>
      </c>
      <c r="P70" s="26" t="s">
        <v>458</v>
      </c>
      <c r="Q70" s="26"/>
      <c r="R70" s="26"/>
      <c r="S70" s="26"/>
      <c r="T70" s="26"/>
      <c r="U70" s="26"/>
      <c r="V70" s="26"/>
      <c r="W70" s="26"/>
      <c r="X70" s="79"/>
      <c r="Y70" s="79"/>
      <c r="Z70" s="79"/>
      <c r="AA70" s="79"/>
    </row>
    <row r="71" spans="1:27" s="75" customFormat="1" ht="12.75">
      <c r="A71" s="26">
        <v>48</v>
      </c>
      <c r="B71" s="84" t="s">
        <v>359</v>
      </c>
      <c r="C71" s="26" t="s">
        <v>279</v>
      </c>
      <c r="D71" s="26" t="s">
        <v>117</v>
      </c>
      <c r="E71" s="26" t="s">
        <v>116</v>
      </c>
      <c r="F71" s="26" t="s">
        <v>116</v>
      </c>
      <c r="G71" s="26">
        <v>2019</v>
      </c>
      <c r="H71" s="298">
        <v>179142</v>
      </c>
      <c r="I71" s="299" t="s">
        <v>1451</v>
      </c>
      <c r="J71" s="77"/>
      <c r="K71" s="26" t="s">
        <v>326</v>
      </c>
      <c r="L71" s="26"/>
      <c r="M71" s="26"/>
      <c r="N71" s="26"/>
      <c r="O71" s="26">
        <v>48</v>
      </c>
      <c r="P71" s="26" t="s">
        <v>458</v>
      </c>
      <c r="Q71" s="26"/>
      <c r="R71" s="26"/>
      <c r="S71" s="26"/>
      <c r="T71" s="26"/>
      <c r="U71" s="26"/>
      <c r="V71" s="26"/>
      <c r="W71" s="26"/>
      <c r="X71" s="79"/>
      <c r="Y71" s="79"/>
      <c r="Z71" s="79"/>
      <c r="AA71" s="79"/>
    </row>
    <row r="72" spans="1:27" s="75" customFormat="1" ht="24.75" customHeight="1">
      <c r="A72" s="80"/>
      <c r="B72" s="505" t="s">
        <v>69</v>
      </c>
      <c r="C72" s="505"/>
      <c r="D72" s="505"/>
      <c r="E72" s="505"/>
      <c r="F72" s="505"/>
      <c r="G72" s="505"/>
      <c r="H72" s="81">
        <f>SUM(H63:H71)</f>
        <v>7681798.68</v>
      </c>
      <c r="I72" s="86"/>
      <c r="J72" s="87"/>
      <c r="K72" s="87"/>
      <c r="L72" s="87"/>
      <c r="M72" s="87"/>
      <c r="N72" s="87"/>
      <c r="O72" s="80"/>
      <c r="P72" s="87"/>
      <c r="Q72" s="87"/>
      <c r="R72" s="88"/>
      <c r="S72" s="88"/>
      <c r="T72" s="88"/>
      <c r="U72" s="88"/>
      <c r="V72" s="88"/>
      <c r="W72" s="88"/>
      <c r="X72" s="79"/>
      <c r="Y72" s="79"/>
      <c r="Z72" s="79"/>
      <c r="AA72" s="79"/>
    </row>
    <row r="73" spans="1:27" ht="12.75">
      <c r="A73" s="498" t="s">
        <v>367</v>
      </c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</row>
    <row r="74" spans="1:27" s="75" customFormat="1" ht="51">
      <c r="A74" s="26">
        <v>49</v>
      </c>
      <c r="B74" s="84" t="s">
        <v>362</v>
      </c>
      <c r="C74" s="146" t="s">
        <v>363</v>
      </c>
      <c r="D74" s="146" t="s">
        <v>117</v>
      </c>
      <c r="E74" s="146" t="s">
        <v>116</v>
      </c>
      <c r="F74" s="146" t="s">
        <v>116</v>
      </c>
      <c r="G74" s="146">
        <v>1999</v>
      </c>
      <c r="H74" s="122">
        <v>6366000</v>
      </c>
      <c r="I74" s="85" t="s">
        <v>1450</v>
      </c>
      <c r="J74" s="281" t="s">
        <v>1157</v>
      </c>
      <c r="K74" s="193" t="s">
        <v>1329</v>
      </c>
      <c r="L74" s="193" t="s">
        <v>364</v>
      </c>
      <c r="M74" s="193" t="s">
        <v>137</v>
      </c>
      <c r="N74" s="193" t="s">
        <v>1159</v>
      </c>
      <c r="O74" s="26">
        <v>49</v>
      </c>
      <c r="P74" s="26" t="s">
        <v>898</v>
      </c>
      <c r="Q74" s="26"/>
      <c r="R74" s="193" t="s">
        <v>1160</v>
      </c>
      <c r="S74" s="193" t="s">
        <v>165</v>
      </c>
      <c r="T74" s="193" t="s">
        <v>160</v>
      </c>
      <c r="U74" s="193" t="s">
        <v>160</v>
      </c>
      <c r="V74" s="193" t="s">
        <v>180</v>
      </c>
      <c r="W74" s="193" t="s">
        <v>1161</v>
      </c>
      <c r="X74" s="79">
        <v>2786.5</v>
      </c>
      <c r="Y74" s="79">
        <v>2</v>
      </c>
      <c r="Z74" s="79" t="s">
        <v>149</v>
      </c>
      <c r="AA74" s="146" t="s">
        <v>1162</v>
      </c>
    </row>
    <row r="75" spans="1:27" s="75" customFormat="1" ht="25.5">
      <c r="A75" s="26">
        <v>50</v>
      </c>
      <c r="B75" s="84" t="s">
        <v>366</v>
      </c>
      <c r="C75" s="146" t="s">
        <v>363</v>
      </c>
      <c r="D75" s="146" t="s">
        <v>117</v>
      </c>
      <c r="E75" s="146" t="s">
        <v>116</v>
      </c>
      <c r="F75" s="146" t="s">
        <v>117</v>
      </c>
      <c r="G75" s="146">
        <v>1967</v>
      </c>
      <c r="H75" s="122">
        <v>718000</v>
      </c>
      <c r="I75" s="85" t="s">
        <v>1450</v>
      </c>
      <c r="J75" s="282" t="s">
        <v>1158</v>
      </c>
      <c r="K75" s="193" t="s">
        <v>1329</v>
      </c>
      <c r="L75" s="193" t="s">
        <v>364</v>
      </c>
      <c r="M75" s="193" t="s">
        <v>185</v>
      </c>
      <c r="N75" s="193" t="s">
        <v>1163</v>
      </c>
      <c r="O75" s="26">
        <v>50</v>
      </c>
      <c r="P75" s="26" t="s">
        <v>898</v>
      </c>
      <c r="Q75" s="26"/>
      <c r="R75" s="193" t="s">
        <v>1160</v>
      </c>
      <c r="S75" s="193" t="s">
        <v>165</v>
      </c>
      <c r="T75" s="193" t="s">
        <v>160</v>
      </c>
      <c r="U75" s="193" t="s">
        <v>1161</v>
      </c>
      <c r="V75" s="193" t="s">
        <v>180</v>
      </c>
      <c r="W75" s="193" t="s">
        <v>1161</v>
      </c>
      <c r="X75" s="79">
        <v>317.9</v>
      </c>
      <c r="Y75" s="79">
        <v>2</v>
      </c>
      <c r="Z75" s="79" t="s">
        <v>149</v>
      </c>
      <c r="AA75" s="79" t="s">
        <v>150</v>
      </c>
    </row>
    <row r="76" spans="1:27" s="75" customFormat="1" ht="24.75" customHeight="1">
      <c r="A76" s="116"/>
      <c r="B76" s="504" t="s">
        <v>69</v>
      </c>
      <c r="C76" s="504"/>
      <c r="D76" s="504"/>
      <c r="E76" s="504"/>
      <c r="F76" s="504"/>
      <c r="G76" s="504"/>
      <c r="H76" s="117">
        <f>SUM(H74:H75)</f>
        <v>7084000</v>
      </c>
      <c r="I76" s="117"/>
      <c r="J76" s="116"/>
      <c r="K76" s="116"/>
      <c r="L76" s="118"/>
      <c r="M76" s="118"/>
      <c r="N76" s="118"/>
      <c r="O76" s="116"/>
      <c r="P76" s="118"/>
      <c r="Q76" s="118"/>
      <c r="R76" s="119"/>
      <c r="S76" s="119"/>
      <c r="T76" s="119"/>
      <c r="U76" s="119"/>
      <c r="V76" s="119"/>
      <c r="W76" s="119"/>
      <c r="X76" s="508"/>
      <c r="Y76" s="508"/>
      <c r="Z76" s="508"/>
      <c r="AA76" s="508"/>
    </row>
    <row r="77" spans="1:27" ht="12.75">
      <c r="A77" s="498" t="s">
        <v>38</v>
      </c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</row>
    <row r="78" spans="1:29" s="75" customFormat="1" ht="114.75">
      <c r="A78" s="26">
        <v>51</v>
      </c>
      <c r="B78" s="84" t="s">
        <v>374</v>
      </c>
      <c r="C78" s="146" t="s">
        <v>375</v>
      </c>
      <c r="D78" s="146" t="s">
        <v>149</v>
      </c>
      <c r="E78" s="146" t="s">
        <v>377</v>
      </c>
      <c r="F78" s="146" t="s">
        <v>376</v>
      </c>
      <c r="G78" s="146">
        <v>1913</v>
      </c>
      <c r="H78" s="122">
        <v>1887000</v>
      </c>
      <c r="I78" s="85" t="s">
        <v>1450</v>
      </c>
      <c r="J78" s="281" t="s">
        <v>786</v>
      </c>
      <c r="K78" s="130" t="s">
        <v>787</v>
      </c>
      <c r="L78" s="193" t="s">
        <v>378</v>
      </c>
      <c r="M78" s="193" t="s">
        <v>788</v>
      </c>
      <c r="N78" s="193" t="s">
        <v>379</v>
      </c>
      <c r="O78" s="26">
        <v>51</v>
      </c>
      <c r="P78" s="193" t="s">
        <v>789</v>
      </c>
      <c r="Q78" s="193" t="s">
        <v>380</v>
      </c>
      <c r="R78" s="193" t="s">
        <v>330</v>
      </c>
      <c r="S78" s="193" t="s">
        <v>365</v>
      </c>
      <c r="T78" s="193" t="s">
        <v>365</v>
      </c>
      <c r="U78" s="193" t="s">
        <v>381</v>
      </c>
      <c r="V78" s="193" t="s">
        <v>158</v>
      </c>
      <c r="W78" s="193" t="s">
        <v>365</v>
      </c>
      <c r="X78" s="79" t="s">
        <v>382</v>
      </c>
      <c r="Y78" s="79">
        <v>3</v>
      </c>
      <c r="Z78" s="79" t="s">
        <v>790</v>
      </c>
      <c r="AA78" s="152" t="s">
        <v>377</v>
      </c>
      <c r="AB78" s="151"/>
      <c r="AC78" s="76"/>
    </row>
    <row r="79" spans="1:29" s="75" customFormat="1" ht="12.75">
      <c r="A79" s="26">
        <v>52</v>
      </c>
      <c r="B79" s="84" t="s">
        <v>383</v>
      </c>
      <c r="C79" s="146" t="s">
        <v>384</v>
      </c>
      <c r="D79" s="146" t="s">
        <v>376</v>
      </c>
      <c r="E79" s="146" t="s">
        <v>377</v>
      </c>
      <c r="F79" s="146" t="s">
        <v>377</v>
      </c>
      <c r="G79" s="146"/>
      <c r="H79" s="122">
        <v>9000</v>
      </c>
      <c r="I79" s="146" t="s">
        <v>1451</v>
      </c>
      <c r="J79" s="131"/>
      <c r="K79" s="130" t="s">
        <v>787</v>
      </c>
      <c r="L79" s="77"/>
      <c r="M79" s="26"/>
      <c r="N79" s="26"/>
      <c r="O79" s="26">
        <v>52</v>
      </c>
      <c r="P79" s="26"/>
      <c r="Q79" s="26"/>
      <c r="R79" s="146"/>
      <c r="S79" s="146"/>
      <c r="T79" s="146"/>
      <c r="U79" s="146"/>
      <c r="V79" s="146"/>
      <c r="W79" s="146">
        <v>2</v>
      </c>
      <c r="X79" s="146"/>
      <c r="Y79" s="146"/>
      <c r="Z79" s="79"/>
      <c r="AA79" s="152"/>
      <c r="AB79" s="151"/>
      <c r="AC79" s="76"/>
    </row>
    <row r="80" spans="1:29" s="75" customFormat="1" ht="24.75" customHeight="1">
      <c r="A80" s="80"/>
      <c r="B80" s="505" t="s">
        <v>69</v>
      </c>
      <c r="C80" s="505"/>
      <c r="D80" s="505"/>
      <c r="E80" s="505"/>
      <c r="F80" s="505"/>
      <c r="G80" s="505"/>
      <c r="H80" s="81">
        <f>SUM(H78:H79)</f>
        <v>1896000</v>
      </c>
      <c r="I80" s="81"/>
      <c r="J80" s="80"/>
      <c r="K80" s="80"/>
      <c r="L80" s="80"/>
      <c r="M80" s="80"/>
      <c r="N80" s="80"/>
      <c r="O80" s="80"/>
      <c r="P80" s="80"/>
      <c r="Q80" s="80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151"/>
      <c r="AC80" s="76"/>
    </row>
    <row r="81" spans="1:27" ht="12.75">
      <c r="A81" s="498" t="s">
        <v>37</v>
      </c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</row>
    <row r="82" spans="1:27" s="75" customFormat="1" ht="89.25">
      <c r="A82" s="26">
        <v>53</v>
      </c>
      <c r="B82" s="84" t="s">
        <v>2</v>
      </c>
      <c r="C82" s="146" t="s">
        <v>3</v>
      </c>
      <c r="D82" s="146" t="s">
        <v>117</v>
      </c>
      <c r="E82" s="79" t="s">
        <v>116</v>
      </c>
      <c r="F82" s="146" t="s">
        <v>116</v>
      </c>
      <c r="G82" s="146">
        <v>1999</v>
      </c>
      <c r="H82" s="122">
        <v>3346000</v>
      </c>
      <c r="I82" s="85" t="s">
        <v>1450</v>
      </c>
      <c r="J82" s="281" t="s">
        <v>831</v>
      </c>
      <c r="K82" s="26" t="s">
        <v>4</v>
      </c>
      <c r="L82" s="193" t="s">
        <v>5</v>
      </c>
      <c r="M82" s="193" t="s">
        <v>832</v>
      </c>
      <c r="N82" s="193" t="s">
        <v>833</v>
      </c>
      <c r="O82" s="26">
        <v>53</v>
      </c>
      <c r="P82" s="26" t="s">
        <v>834</v>
      </c>
      <c r="Q82" s="26" t="s">
        <v>158</v>
      </c>
      <c r="R82" s="193" t="s">
        <v>330</v>
      </c>
      <c r="S82" s="193" t="s">
        <v>330</v>
      </c>
      <c r="T82" s="193" t="s">
        <v>330</v>
      </c>
      <c r="U82" s="193" t="s">
        <v>330</v>
      </c>
      <c r="V82" s="193" t="s">
        <v>158</v>
      </c>
      <c r="W82" s="193" t="s">
        <v>835</v>
      </c>
      <c r="X82" s="79" t="s">
        <v>1481</v>
      </c>
      <c r="Y82" s="79">
        <v>2</v>
      </c>
      <c r="Z82" s="79" t="s">
        <v>117</v>
      </c>
      <c r="AA82" s="79" t="s">
        <v>116</v>
      </c>
    </row>
    <row r="83" spans="1:27" s="75" customFormat="1" ht="25.5">
      <c r="A83" s="26">
        <v>54</v>
      </c>
      <c r="B83" s="84" t="s">
        <v>933</v>
      </c>
      <c r="C83" s="146"/>
      <c r="D83" s="146"/>
      <c r="E83" s="146"/>
      <c r="F83" s="146"/>
      <c r="G83" s="146"/>
      <c r="H83" s="81">
        <v>385517.53</v>
      </c>
      <c r="I83" s="108" t="s">
        <v>1451</v>
      </c>
      <c r="J83" s="108"/>
      <c r="K83" s="26" t="s">
        <v>4</v>
      </c>
      <c r="L83" s="80"/>
      <c r="M83" s="80"/>
      <c r="N83" s="80"/>
      <c r="O83" s="80">
        <v>54</v>
      </c>
      <c r="P83" s="80"/>
      <c r="Q83" s="80"/>
      <c r="R83" s="79"/>
      <c r="S83" s="79"/>
      <c r="T83" s="79"/>
      <c r="U83" s="79"/>
      <c r="V83" s="79"/>
      <c r="W83" s="79"/>
      <c r="X83" s="79"/>
      <c r="Y83" s="79"/>
      <c r="Z83" s="79"/>
      <c r="AA83" s="79"/>
    </row>
    <row r="84" spans="1:27" s="75" customFormat="1" ht="25.5">
      <c r="A84" s="26">
        <v>55</v>
      </c>
      <c r="B84" s="84" t="s">
        <v>1021</v>
      </c>
      <c r="C84" s="146"/>
      <c r="D84" s="146"/>
      <c r="E84" s="146"/>
      <c r="F84" s="146"/>
      <c r="G84" s="146"/>
      <c r="H84" s="81">
        <v>3293.72</v>
      </c>
      <c r="I84" s="108" t="s">
        <v>1451</v>
      </c>
      <c r="J84" s="108"/>
      <c r="K84" s="26" t="s">
        <v>4</v>
      </c>
      <c r="L84" s="80"/>
      <c r="M84" s="80"/>
      <c r="N84" s="80"/>
      <c r="O84" s="80">
        <v>55</v>
      </c>
      <c r="P84" s="80"/>
      <c r="Q84" s="80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 s="75" customFormat="1" ht="24.75" customHeight="1">
      <c r="A85" s="80"/>
      <c r="B85" s="505" t="s">
        <v>69</v>
      </c>
      <c r="C85" s="505"/>
      <c r="D85" s="505"/>
      <c r="E85" s="505"/>
      <c r="F85" s="505"/>
      <c r="G85" s="505"/>
      <c r="H85" s="81">
        <f>SUM(H82:H84)</f>
        <v>3734811.2500000005</v>
      </c>
      <c r="I85" s="81"/>
      <c r="J85" s="80"/>
      <c r="K85" s="80"/>
      <c r="L85" s="80"/>
      <c r="M85" s="80"/>
      <c r="N85" s="80"/>
      <c r="O85" s="80"/>
      <c r="P85" s="80"/>
      <c r="Q85" s="80"/>
      <c r="R85" s="79"/>
      <c r="S85" s="79"/>
      <c r="T85" s="79"/>
      <c r="U85" s="79"/>
      <c r="V85" s="79"/>
      <c r="W85" s="79"/>
      <c r="X85" s="79"/>
      <c r="Y85" s="79"/>
      <c r="Z85" s="79"/>
      <c r="AA85" s="79"/>
    </row>
    <row r="86" spans="1:27" ht="12.75">
      <c r="A86" s="498" t="s">
        <v>1349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</row>
    <row r="87" spans="1:27" s="75" customFormat="1" ht="63.75">
      <c r="A87" s="26">
        <v>56</v>
      </c>
      <c r="B87" s="84" t="s">
        <v>311</v>
      </c>
      <c r="C87" s="193" t="s">
        <v>11</v>
      </c>
      <c r="D87" s="193" t="s">
        <v>117</v>
      </c>
      <c r="E87" s="193" t="s">
        <v>116</v>
      </c>
      <c r="F87" s="193" t="s">
        <v>117</v>
      </c>
      <c r="G87" s="146" t="s">
        <v>12</v>
      </c>
      <c r="H87" s="122">
        <v>5114000</v>
      </c>
      <c r="I87" s="85" t="s">
        <v>1450</v>
      </c>
      <c r="J87" s="281" t="s">
        <v>13</v>
      </c>
      <c r="K87" s="193" t="s">
        <v>59</v>
      </c>
      <c r="L87" s="193" t="s">
        <v>1068</v>
      </c>
      <c r="M87" s="193" t="s">
        <v>691</v>
      </c>
      <c r="N87" s="193" t="s">
        <v>692</v>
      </c>
      <c r="O87" s="26">
        <v>56</v>
      </c>
      <c r="P87" s="193" t="s">
        <v>16</v>
      </c>
      <c r="Q87" s="193" t="s">
        <v>1069</v>
      </c>
      <c r="R87" s="193" t="s">
        <v>693</v>
      </c>
      <c r="S87" s="193" t="s">
        <v>18</v>
      </c>
      <c r="T87" s="193" t="s">
        <v>948</v>
      </c>
      <c r="U87" s="193" t="s">
        <v>19</v>
      </c>
      <c r="V87" s="193" t="s">
        <v>158</v>
      </c>
      <c r="W87" s="193" t="s">
        <v>20</v>
      </c>
      <c r="X87" s="79">
        <v>1422.75</v>
      </c>
      <c r="Y87" s="79">
        <v>2</v>
      </c>
      <c r="Z87" s="79" t="s">
        <v>117</v>
      </c>
      <c r="AA87" s="79" t="s">
        <v>116</v>
      </c>
    </row>
    <row r="88" spans="1:27" s="75" customFormat="1" ht="51">
      <c r="A88" s="26">
        <v>57</v>
      </c>
      <c r="B88" s="84" t="s">
        <v>21</v>
      </c>
      <c r="C88" s="193" t="s">
        <v>22</v>
      </c>
      <c r="D88" s="193" t="s">
        <v>117</v>
      </c>
      <c r="E88" s="193" t="s">
        <v>116</v>
      </c>
      <c r="F88" s="193" t="s">
        <v>116</v>
      </c>
      <c r="G88" s="146" t="s">
        <v>694</v>
      </c>
      <c r="H88" s="122">
        <v>2165000</v>
      </c>
      <c r="I88" s="85" t="s">
        <v>1450</v>
      </c>
      <c r="J88" s="282" t="s">
        <v>23</v>
      </c>
      <c r="K88" s="193" t="s">
        <v>60</v>
      </c>
      <c r="L88" s="193" t="s">
        <v>24</v>
      </c>
      <c r="M88" s="193" t="s">
        <v>15</v>
      </c>
      <c r="N88" s="193" t="s">
        <v>25</v>
      </c>
      <c r="O88" s="26">
        <v>57</v>
      </c>
      <c r="P88" s="193" t="s">
        <v>16</v>
      </c>
      <c r="Q88" s="193" t="s">
        <v>949</v>
      </c>
      <c r="R88" s="193" t="s">
        <v>17</v>
      </c>
      <c r="S88" s="193" t="s">
        <v>18</v>
      </c>
      <c r="T88" s="193" t="s">
        <v>160</v>
      </c>
      <c r="U88" s="193" t="s">
        <v>26</v>
      </c>
      <c r="V88" s="193" t="s">
        <v>158</v>
      </c>
      <c r="W88" s="193" t="s">
        <v>20</v>
      </c>
      <c r="X88" s="79">
        <v>602.44</v>
      </c>
      <c r="Y88" s="79">
        <v>2</v>
      </c>
      <c r="Z88" s="79" t="s">
        <v>117</v>
      </c>
      <c r="AA88" s="79" t="s">
        <v>116</v>
      </c>
    </row>
    <row r="89" spans="1:27" s="75" customFormat="1" ht="70.5" customHeight="1">
      <c r="A89" s="26">
        <v>58</v>
      </c>
      <c r="B89" s="84" t="s">
        <v>942</v>
      </c>
      <c r="C89" s="193" t="s">
        <v>943</v>
      </c>
      <c r="D89" s="193" t="s">
        <v>117</v>
      </c>
      <c r="E89" s="193" t="s">
        <v>116</v>
      </c>
      <c r="F89" s="193" t="s">
        <v>116</v>
      </c>
      <c r="G89" s="146">
        <v>1971</v>
      </c>
      <c r="H89" s="122">
        <v>981000</v>
      </c>
      <c r="I89" s="85" t="s">
        <v>1450</v>
      </c>
      <c r="J89" s="282" t="s">
        <v>23</v>
      </c>
      <c r="K89" s="193" t="s">
        <v>944</v>
      </c>
      <c r="L89" s="193" t="s">
        <v>24</v>
      </c>
      <c r="M89" s="193" t="s">
        <v>15</v>
      </c>
      <c r="N89" s="193" t="s">
        <v>25</v>
      </c>
      <c r="O89" s="26">
        <v>58</v>
      </c>
      <c r="P89" s="193" t="s">
        <v>16</v>
      </c>
      <c r="Q89" s="193" t="s">
        <v>1271</v>
      </c>
      <c r="R89" s="193" t="s">
        <v>17</v>
      </c>
      <c r="S89" s="193" t="s">
        <v>945</v>
      </c>
      <c r="T89" s="193" t="s">
        <v>160</v>
      </c>
      <c r="U89" s="193" t="s">
        <v>946</v>
      </c>
      <c r="V89" s="193" t="s">
        <v>158</v>
      </c>
      <c r="W89" s="193" t="s">
        <v>947</v>
      </c>
      <c r="X89" s="79">
        <v>136.37</v>
      </c>
      <c r="Y89" s="79">
        <v>2</v>
      </c>
      <c r="Z89" s="79" t="s">
        <v>117</v>
      </c>
      <c r="AA89" s="79" t="s">
        <v>116</v>
      </c>
    </row>
    <row r="90" spans="1:27" s="75" customFormat="1" ht="51">
      <c r="A90" s="26">
        <v>59</v>
      </c>
      <c r="B90" s="84" t="s">
        <v>27</v>
      </c>
      <c r="C90" s="193" t="s">
        <v>28</v>
      </c>
      <c r="D90" s="193" t="s">
        <v>117</v>
      </c>
      <c r="E90" s="193" t="s">
        <v>116</v>
      </c>
      <c r="F90" s="193" t="s">
        <v>116</v>
      </c>
      <c r="G90" s="146">
        <v>1975</v>
      </c>
      <c r="H90" s="122">
        <v>673000</v>
      </c>
      <c r="I90" s="85" t="s">
        <v>1450</v>
      </c>
      <c r="J90" s="282" t="s">
        <v>29</v>
      </c>
      <c r="K90" s="193" t="s">
        <v>59</v>
      </c>
      <c r="L90" s="193" t="s">
        <v>14</v>
      </c>
      <c r="M90" s="193" t="s">
        <v>15</v>
      </c>
      <c r="N90" s="193" t="s">
        <v>950</v>
      </c>
      <c r="O90" s="26">
        <v>59</v>
      </c>
      <c r="P90" s="193" t="s">
        <v>16</v>
      </c>
      <c r="Q90" s="193" t="s">
        <v>30</v>
      </c>
      <c r="R90" s="193" t="s">
        <v>162</v>
      </c>
      <c r="S90" s="193" t="s">
        <v>18</v>
      </c>
      <c r="T90" s="193" t="s">
        <v>158</v>
      </c>
      <c r="U90" s="193" t="s">
        <v>162</v>
      </c>
      <c r="V90" s="193" t="s">
        <v>158</v>
      </c>
      <c r="W90" s="193" t="s">
        <v>158</v>
      </c>
      <c r="X90" s="79">
        <v>360</v>
      </c>
      <c r="Y90" s="79">
        <v>1</v>
      </c>
      <c r="Z90" s="79" t="s">
        <v>116</v>
      </c>
      <c r="AA90" s="79" t="s">
        <v>116</v>
      </c>
    </row>
    <row r="91" spans="1:27" s="75" customFormat="1" ht="24.75" customHeight="1">
      <c r="A91" s="80"/>
      <c r="B91" s="505" t="s">
        <v>69</v>
      </c>
      <c r="C91" s="505"/>
      <c r="D91" s="505"/>
      <c r="E91" s="505"/>
      <c r="F91" s="505"/>
      <c r="G91" s="505"/>
      <c r="H91" s="81">
        <f>SUM(H87:H90)</f>
        <v>8933000</v>
      </c>
      <c r="I91" s="86"/>
      <c r="J91" s="80"/>
      <c r="K91" s="80"/>
      <c r="L91" s="80"/>
      <c r="M91" s="80"/>
      <c r="N91" s="80"/>
      <c r="O91" s="80"/>
      <c r="P91" s="80"/>
      <c r="Q91" s="80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 ht="12.75">
      <c r="A92" s="498" t="s">
        <v>247</v>
      </c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</row>
    <row r="93" spans="1:29" s="75" customFormat="1" ht="63.75">
      <c r="A93" s="26">
        <v>60</v>
      </c>
      <c r="B93" s="301" t="s">
        <v>1186</v>
      </c>
      <c r="C93" s="302" t="s">
        <v>230</v>
      </c>
      <c r="D93" s="146" t="s">
        <v>149</v>
      </c>
      <c r="E93" s="146" t="s">
        <v>150</v>
      </c>
      <c r="F93" s="146" t="s">
        <v>150</v>
      </c>
      <c r="G93" s="146">
        <v>1962</v>
      </c>
      <c r="H93" s="122">
        <v>11922000</v>
      </c>
      <c r="I93" s="85" t="s">
        <v>1450</v>
      </c>
      <c r="J93" s="303" t="s">
        <v>1167</v>
      </c>
      <c r="K93" s="301" t="s">
        <v>1197</v>
      </c>
      <c r="L93" s="26" t="s">
        <v>231</v>
      </c>
      <c r="M93" s="26" t="s">
        <v>351</v>
      </c>
      <c r="N93" s="26" t="s">
        <v>232</v>
      </c>
      <c r="O93" s="26">
        <v>60</v>
      </c>
      <c r="P93" s="26"/>
      <c r="Q93" s="26" t="s">
        <v>1170</v>
      </c>
      <c r="R93" s="146" t="s">
        <v>160</v>
      </c>
      <c r="S93" s="146" t="s">
        <v>160</v>
      </c>
      <c r="T93" s="146" t="s">
        <v>160</v>
      </c>
      <c r="U93" s="146" t="s">
        <v>160</v>
      </c>
      <c r="V93" s="146" t="s">
        <v>180</v>
      </c>
      <c r="W93" s="146" t="s">
        <v>160</v>
      </c>
      <c r="X93" s="78">
        <v>2394</v>
      </c>
      <c r="Y93" s="229">
        <v>4</v>
      </c>
      <c r="Z93" s="229" t="s">
        <v>149</v>
      </c>
      <c r="AA93" s="229" t="s">
        <v>149</v>
      </c>
      <c r="AB93" s="74"/>
      <c r="AC93" s="74"/>
    </row>
    <row r="94" spans="1:29" s="75" customFormat="1" ht="38.25">
      <c r="A94" s="26">
        <v>61</v>
      </c>
      <c r="B94" s="301" t="s">
        <v>1187</v>
      </c>
      <c r="C94" s="302" t="s">
        <v>233</v>
      </c>
      <c r="D94" s="146" t="s">
        <v>149</v>
      </c>
      <c r="E94" s="146" t="s">
        <v>150</v>
      </c>
      <c r="F94" s="146" t="s">
        <v>149</v>
      </c>
      <c r="G94" s="146">
        <v>1785</v>
      </c>
      <c r="H94" s="122">
        <v>5000000</v>
      </c>
      <c r="I94" s="85" t="s">
        <v>1452</v>
      </c>
      <c r="J94" s="302" t="s">
        <v>1168</v>
      </c>
      <c r="K94" s="301" t="s">
        <v>1197</v>
      </c>
      <c r="L94" s="26" t="s">
        <v>234</v>
      </c>
      <c r="M94" s="26" t="s">
        <v>185</v>
      </c>
      <c r="N94" s="26" t="s">
        <v>1171</v>
      </c>
      <c r="O94" s="26">
        <v>61</v>
      </c>
      <c r="P94" s="26"/>
      <c r="Q94" s="26" t="s">
        <v>1172</v>
      </c>
      <c r="R94" s="146" t="s">
        <v>161</v>
      </c>
      <c r="S94" s="146" t="s">
        <v>161</v>
      </c>
      <c r="T94" s="146" t="s">
        <v>160</v>
      </c>
      <c r="U94" s="146" t="s">
        <v>160</v>
      </c>
      <c r="V94" s="146" t="s">
        <v>180</v>
      </c>
      <c r="W94" s="146" t="s">
        <v>160</v>
      </c>
      <c r="X94" s="78">
        <v>808.2</v>
      </c>
      <c r="Y94" s="229">
        <v>5</v>
      </c>
      <c r="Z94" s="229" t="s">
        <v>149</v>
      </c>
      <c r="AA94" s="229" t="s">
        <v>149</v>
      </c>
      <c r="AB94" s="74"/>
      <c r="AC94" s="74"/>
    </row>
    <row r="95" spans="1:29" s="75" customFormat="1" ht="25.5">
      <c r="A95" s="26">
        <v>62</v>
      </c>
      <c r="B95" s="301" t="s">
        <v>1188</v>
      </c>
      <c r="C95" s="302"/>
      <c r="D95" s="146" t="s">
        <v>117</v>
      </c>
      <c r="E95" s="146" t="s">
        <v>150</v>
      </c>
      <c r="F95" s="146" t="s">
        <v>149</v>
      </c>
      <c r="G95" s="146">
        <v>1785</v>
      </c>
      <c r="H95" s="122">
        <v>99000</v>
      </c>
      <c r="I95" s="85" t="s">
        <v>1450</v>
      </c>
      <c r="J95" s="77"/>
      <c r="K95" s="301" t="s">
        <v>1197</v>
      </c>
      <c r="L95" s="26" t="s">
        <v>184</v>
      </c>
      <c r="M95" s="26" t="s">
        <v>180</v>
      </c>
      <c r="N95" s="26" t="s">
        <v>235</v>
      </c>
      <c r="O95" s="26">
        <v>62</v>
      </c>
      <c r="P95" s="26"/>
      <c r="Q95" s="26"/>
      <c r="R95" s="146" t="s">
        <v>162</v>
      </c>
      <c r="S95" s="146" t="s">
        <v>180</v>
      </c>
      <c r="T95" s="146" t="s">
        <v>180</v>
      </c>
      <c r="U95" s="146" t="s">
        <v>162</v>
      </c>
      <c r="V95" s="146" t="s">
        <v>180</v>
      </c>
      <c r="W95" s="146" t="s">
        <v>180</v>
      </c>
      <c r="X95" s="78">
        <v>13.6</v>
      </c>
      <c r="Y95" s="229">
        <v>1</v>
      </c>
      <c r="Z95" s="229" t="s">
        <v>150</v>
      </c>
      <c r="AA95" s="229" t="s">
        <v>150</v>
      </c>
      <c r="AB95" s="76"/>
      <c r="AC95" s="76"/>
    </row>
    <row r="96" spans="1:29" s="75" customFormat="1" ht="38.25">
      <c r="A96" s="26">
        <v>63</v>
      </c>
      <c r="B96" s="301" t="s">
        <v>1189</v>
      </c>
      <c r="C96" s="302" t="s">
        <v>1195</v>
      </c>
      <c r="D96" s="146" t="s">
        <v>149</v>
      </c>
      <c r="E96" s="146" t="s">
        <v>150</v>
      </c>
      <c r="F96" s="146" t="s">
        <v>150</v>
      </c>
      <c r="G96" s="146">
        <v>1960</v>
      </c>
      <c r="H96" s="122">
        <v>1076000</v>
      </c>
      <c r="I96" s="85" t="s">
        <v>1450</v>
      </c>
      <c r="J96" s="302" t="s">
        <v>1169</v>
      </c>
      <c r="K96" s="301" t="s">
        <v>1197</v>
      </c>
      <c r="L96" s="26" t="s">
        <v>234</v>
      </c>
      <c r="M96" s="26" t="s">
        <v>236</v>
      </c>
      <c r="N96" s="26" t="s">
        <v>237</v>
      </c>
      <c r="O96" s="26">
        <v>63</v>
      </c>
      <c r="P96" s="26"/>
      <c r="Q96" s="26"/>
      <c r="R96" s="146" t="s">
        <v>162</v>
      </c>
      <c r="S96" s="146" t="s">
        <v>162</v>
      </c>
      <c r="T96" s="146" t="s">
        <v>162</v>
      </c>
      <c r="U96" s="146" t="s">
        <v>162</v>
      </c>
      <c r="V96" s="146" t="s">
        <v>180</v>
      </c>
      <c r="W96" s="146" t="s">
        <v>162</v>
      </c>
      <c r="X96" s="78">
        <v>216</v>
      </c>
      <c r="Y96" s="229">
        <v>3</v>
      </c>
      <c r="Z96" s="229" t="s">
        <v>150</v>
      </c>
      <c r="AA96" s="229" t="s">
        <v>150</v>
      </c>
      <c r="AB96" s="76"/>
      <c r="AC96" s="76"/>
    </row>
    <row r="97" spans="1:29" s="75" customFormat="1" ht="38.25">
      <c r="A97" s="26">
        <v>64</v>
      </c>
      <c r="B97" s="301" t="s">
        <v>1190</v>
      </c>
      <c r="C97" s="302" t="s">
        <v>239</v>
      </c>
      <c r="D97" s="146" t="s">
        <v>149</v>
      </c>
      <c r="E97" s="146" t="s">
        <v>150</v>
      </c>
      <c r="F97" s="146" t="s">
        <v>150</v>
      </c>
      <c r="G97" s="146">
        <v>1942</v>
      </c>
      <c r="H97" s="122">
        <v>727000</v>
      </c>
      <c r="I97" s="85" t="s">
        <v>1450</v>
      </c>
      <c r="J97" s="302" t="s">
        <v>1169</v>
      </c>
      <c r="K97" s="301" t="s">
        <v>1197</v>
      </c>
      <c r="L97" s="26" t="s">
        <v>184</v>
      </c>
      <c r="M97" s="26" t="s">
        <v>180</v>
      </c>
      <c r="N97" s="26" t="s">
        <v>237</v>
      </c>
      <c r="O97" s="26">
        <v>64</v>
      </c>
      <c r="P97" s="26"/>
      <c r="Q97" s="26"/>
      <c r="R97" s="146" t="s">
        <v>162</v>
      </c>
      <c r="S97" s="146" t="s">
        <v>180</v>
      </c>
      <c r="T97" s="146" t="s">
        <v>180</v>
      </c>
      <c r="U97" s="146" t="s">
        <v>1173</v>
      </c>
      <c r="V97" s="146" t="s">
        <v>180</v>
      </c>
      <c r="W97" s="146" t="s">
        <v>180</v>
      </c>
      <c r="X97" s="78">
        <v>389.3</v>
      </c>
      <c r="Y97" s="229">
        <v>3</v>
      </c>
      <c r="Z97" s="229" t="s">
        <v>150</v>
      </c>
      <c r="AA97" s="229" t="s">
        <v>150</v>
      </c>
      <c r="AB97" s="76"/>
      <c r="AC97" s="76"/>
    </row>
    <row r="98" spans="1:29" s="75" customFormat="1" ht="38.25">
      <c r="A98" s="26">
        <v>65</v>
      </c>
      <c r="B98" s="301" t="s">
        <v>238</v>
      </c>
      <c r="C98" s="302" t="s">
        <v>239</v>
      </c>
      <c r="D98" s="146" t="s">
        <v>149</v>
      </c>
      <c r="E98" s="146" t="s">
        <v>150</v>
      </c>
      <c r="F98" s="146" t="s">
        <v>150</v>
      </c>
      <c r="G98" s="146"/>
      <c r="H98" s="122">
        <v>149000</v>
      </c>
      <c r="I98" s="85" t="s">
        <v>1450</v>
      </c>
      <c r="J98" s="77" t="s">
        <v>912</v>
      </c>
      <c r="K98" s="301" t="s">
        <v>1197</v>
      </c>
      <c r="L98" s="26" t="s">
        <v>184</v>
      </c>
      <c r="M98" s="26" t="s">
        <v>180</v>
      </c>
      <c r="N98" s="26" t="s">
        <v>237</v>
      </c>
      <c r="O98" s="26">
        <v>65</v>
      </c>
      <c r="P98" s="26" t="s">
        <v>914</v>
      </c>
      <c r="Q98" s="26"/>
      <c r="R98" s="146" t="s">
        <v>162</v>
      </c>
      <c r="S98" s="146" t="s">
        <v>162</v>
      </c>
      <c r="T98" s="146" t="s">
        <v>180</v>
      </c>
      <c r="U98" s="146" t="s">
        <v>1173</v>
      </c>
      <c r="V98" s="146" t="s">
        <v>180</v>
      </c>
      <c r="W98" s="146" t="s">
        <v>180</v>
      </c>
      <c r="X98" s="78" t="s">
        <v>244</v>
      </c>
      <c r="Y98" s="229">
        <v>1</v>
      </c>
      <c r="Z98" s="229" t="s">
        <v>150</v>
      </c>
      <c r="AA98" s="229" t="s">
        <v>150</v>
      </c>
      <c r="AB98" s="76"/>
      <c r="AC98" s="76"/>
    </row>
    <row r="99" spans="1:29" s="75" customFormat="1" ht="38.25">
      <c r="A99" s="26">
        <v>66</v>
      </c>
      <c r="B99" s="301" t="s">
        <v>1191</v>
      </c>
      <c r="C99" s="302"/>
      <c r="D99" s="146" t="s">
        <v>149</v>
      </c>
      <c r="E99" s="146" t="s">
        <v>150</v>
      </c>
      <c r="F99" s="146" t="s">
        <v>150</v>
      </c>
      <c r="G99" s="146">
        <v>1976</v>
      </c>
      <c r="H99" s="122">
        <v>94000</v>
      </c>
      <c r="I99" s="85" t="s">
        <v>1450</v>
      </c>
      <c r="J99" s="77" t="s">
        <v>912</v>
      </c>
      <c r="K99" s="301" t="s">
        <v>1197</v>
      </c>
      <c r="L99" s="26" t="s">
        <v>184</v>
      </c>
      <c r="M99" s="26" t="s">
        <v>180</v>
      </c>
      <c r="N99" s="26" t="s">
        <v>240</v>
      </c>
      <c r="O99" s="26">
        <v>66</v>
      </c>
      <c r="P99" s="26" t="s">
        <v>914</v>
      </c>
      <c r="Q99" s="26"/>
      <c r="R99" s="146" t="s">
        <v>160</v>
      </c>
      <c r="S99" s="146" t="s">
        <v>180</v>
      </c>
      <c r="T99" s="146" t="s">
        <v>180</v>
      </c>
      <c r="U99" s="146" t="s">
        <v>1173</v>
      </c>
      <c r="V99" s="146" t="s">
        <v>180</v>
      </c>
      <c r="W99" s="146" t="s">
        <v>180</v>
      </c>
      <c r="X99" s="78" t="s">
        <v>241</v>
      </c>
      <c r="Y99" s="229">
        <v>1</v>
      </c>
      <c r="Z99" s="229" t="s">
        <v>150</v>
      </c>
      <c r="AA99" s="229" t="s">
        <v>150</v>
      </c>
      <c r="AB99" s="76"/>
      <c r="AC99" s="76"/>
    </row>
    <row r="100" spans="1:29" s="75" customFormat="1" ht="38.25">
      <c r="A100" s="26">
        <v>67</v>
      </c>
      <c r="B100" s="301" t="s">
        <v>1192</v>
      </c>
      <c r="C100" s="302" t="s">
        <v>384</v>
      </c>
      <c r="D100" s="146" t="s">
        <v>149</v>
      </c>
      <c r="E100" s="146" t="s">
        <v>150</v>
      </c>
      <c r="F100" s="146" t="s">
        <v>150</v>
      </c>
      <c r="G100" s="146">
        <v>1993</v>
      </c>
      <c r="H100" s="122">
        <v>2647000</v>
      </c>
      <c r="I100" s="85" t="s">
        <v>1450</v>
      </c>
      <c r="J100" s="77" t="s">
        <v>912</v>
      </c>
      <c r="K100" s="301" t="s">
        <v>1197</v>
      </c>
      <c r="L100" s="26" t="s">
        <v>184</v>
      </c>
      <c r="M100" s="26" t="s">
        <v>351</v>
      </c>
      <c r="N100" s="26" t="s">
        <v>245</v>
      </c>
      <c r="O100" s="26">
        <v>67</v>
      </c>
      <c r="P100" s="26" t="s">
        <v>914</v>
      </c>
      <c r="Q100" s="26"/>
      <c r="R100" s="146" t="s">
        <v>160</v>
      </c>
      <c r="S100" s="146" t="s">
        <v>160</v>
      </c>
      <c r="T100" s="146" t="s">
        <v>180</v>
      </c>
      <c r="U100" s="146" t="s">
        <v>162</v>
      </c>
      <c r="V100" s="146" t="s">
        <v>180</v>
      </c>
      <c r="W100" s="146" t="s">
        <v>162</v>
      </c>
      <c r="X100" s="78" t="s">
        <v>246</v>
      </c>
      <c r="Y100" s="229">
        <v>2</v>
      </c>
      <c r="Z100" s="229" t="s">
        <v>150</v>
      </c>
      <c r="AA100" s="229" t="s">
        <v>150</v>
      </c>
      <c r="AB100" s="76"/>
      <c r="AC100" s="76"/>
    </row>
    <row r="101" spans="1:29" s="75" customFormat="1" ht="38.25">
      <c r="A101" s="26">
        <v>68</v>
      </c>
      <c r="B101" s="301" t="s">
        <v>1193</v>
      </c>
      <c r="C101" s="302" t="s">
        <v>1196</v>
      </c>
      <c r="D101" s="146" t="s">
        <v>149</v>
      </c>
      <c r="E101" s="146" t="s">
        <v>150</v>
      </c>
      <c r="F101" s="146" t="s">
        <v>150</v>
      </c>
      <c r="G101" s="146">
        <v>1962</v>
      </c>
      <c r="H101" s="122">
        <v>813000</v>
      </c>
      <c r="I101" s="85" t="s">
        <v>1450</v>
      </c>
      <c r="J101" s="77" t="s">
        <v>913</v>
      </c>
      <c r="K101" s="301" t="s">
        <v>1197</v>
      </c>
      <c r="L101" s="26" t="s">
        <v>242</v>
      </c>
      <c r="M101" s="26" t="s">
        <v>180</v>
      </c>
      <c r="N101" s="26" t="s">
        <v>232</v>
      </c>
      <c r="O101" s="26">
        <v>68</v>
      </c>
      <c r="P101" s="26" t="s">
        <v>914</v>
      </c>
      <c r="Q101" s="26" t="s">
        <v>915</v>
      </c>
      <c r="R101" s="146" t="s">
        <v>160</v>
      </c>
      <c r="S101" s="146" t="s">
        <v>160</v>
      </c>
      <c r="T101" s="146" t="s">
        <v>180</v>
      </c>
      <c r="U101" s="146" t="s">
        <v>160</v>
      </c>
      <c r="V101" s="146" t="s">
        <v>180</v>
      </c>
      <c r="W101" s="146" t="s">
        <v>160</v>
      </c>
      <c r="X101" s="78" t="s">
        <v>243</v>
      </c>
      <c r="Y101" s="229">
        <v>1</v>
      </c>
      <c r="Z101" s="229" t="s">
        <v>150</v>
      </c>
      <c r="AA101" s="229" t="s">
        <v>150</v>
      </c>
      <c r="AB101" s="76"/>
      <c r="AC101" s="76"/>
    </row>
    <row r="102" spans="1:29" s="75" customFormat="1" ht="25.5">
      <c r="A102" s="26">
        <v>69</v>
      </c>
      <c r="B102" s="26" t="s">
        <v>1194</v>
      </c>
      <c r="C102" s="26"/>
      <c r="D102" s="146"/>
      <c r="E102" s="146"/>
      <c r="F102" s="146"/>
      <c r="G102" s="146">
        <v>2014</v>
      </c>
      <c r="H102" s="122">
        <v>325267.49</v>
      </c>
      <c r="I102" s="85" t="s">
        <v>1451</v>
      </c>
      <c r="J102" s="77"/>
      <c r="K102" s="301" t="s">
        <v>1197</v>
      </c>
      <c r="L102" s="26"/>
      <c r="M102" s="26"/>
      <c r="N102" s="26"/>
      <c r="O102" s="26">
        <v>69</v>
      </c>
      <c r="P102" s="26"/>
      <c r="Q102" s="26"/>
      <c r="R102" s="146"/>
      <c r="S102" s="146"/>
      <c r="T102" s="146"/>
      <c r="U102" s="146"/>
      <c r="V102" s="146"/>
      <c r="W102" s="146"/>
      <c r="X102" s="79"/>
      <c r="Y102" s="79"/>
      <c r="Z102" s="79"/>
      <c r="AA102" s="79"/>
      <c r="AB102" s="76"/>
      <c r="AC102" s="76"/>
    </row>
    <row r="103" spans="1:29" s="75" customFormat="1" ht="24.75" customHeight="1">
      <c r="A103" s="80"/>
      <c r="B103" s="505" t="s">
        <v>69</v>
      </c>
      <c r="C103" s="505"/>
      <c r="D103" s="505"/>
      <c r="E103" s="505"/>
      <c r="F103" s="505"/>
      <c r="G103" s="505"/>
      <c r="H103" s="81">
        <f>SUM(H93:H102)</f>
        <v>22852267.49</v>
      </c>
      <c r="I103" s="81"/>
      <c r="J103" s="80"/>
      <c r="K103" s="80"/>
      <c r="L103" s="80"/>
      <c r="M103" s="80"/>
      <c r="N103" s="80"/>
      <c r="O103" s="80"/>
      <c r="P103" s="80"/>
      <c r="Q103" s="80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6"/>
      <c r="AC103" s="76"/>
    </row>
    <row r="107" spans="2:8" ht="19.5">
      <c r="B107" s="496" t="s">
        <v>151</v>
      </c>
      <c r="C107" s="496"/>
      <c r="D107" s="496"/>
      <c r="E107" s="496"/>
      <c r="F107" s="496"/>
      <c r="G107" s="496"/>
      <c r="H107" s="280">
        <f>SUM(H103,H91,H85,H80,H76,H72,H61,H49,H39,H36,H30,H16)</f>
        <v>121824884.23</v>
      </c>
    </row>
    <row r="108" ht="19.5" customHeight="1"/>
    <row r="111" ht="39.75" customHeight="1"/>
  </sheetData>
  <sheetProtection/>
  <mergeCells count="53">
    <mergeCell ref="AA8:AA9"/>
    <mergeCell ref="J8:J9"/>
    <mergeCell ref="K8:K9"/>
    <mergeCell ref="P8:P9"/>
    <mergeCell ref="E8:E9"/>
    <mergeCell ref="B8:B9"/>
    <mergeCell ref="D8:D9"/>
    <mergeCell ref="H8:H9"/>
    <mergeCell ref="Q8:Q9"/>
    <mergeCell ref="I8:I9"/>
    <mergeCell ref="B72:G72"/>
    <mergeCell ref="A50:AA50"/>
    <mergeCell ref="A31:AA31"/>
    <mergeCell ref="F8:F9"/>
    <mergeCell ref="X8:X9"/>
    <mergeCell ref="R8:W8"/>
    <mergeCell ref="A8:A9"/>
    <mergeCell ref="Z8:Z9"/>
    <mergeCell ref="L8:N8"/>
    <mergeCell ref="G8:G9"/>
    <mergeCell ref="C18:C29"/>
    <mergeCell ref="A30:G30"/>
    <mergeCell ref="A10:AA10"/>
    <mergeCell ref="A17:AA17"/>
    <mergeCell ref="A37:AA37"/>
    <mergeCell ref="B36:G36"/>
    <mergeCell ref="B91:G91"/>
    <mergeCell ref="A73:AA73"/>
    <mergeCell ref="A81:AA81"/>
    <mergeCell ref="A86:AA86"/>
    <mergeCell ref="B103:G103"/>
    <mergeCell ref="A77:AA77"/>
    <mergeCell ref="X76:AA76"/>
    <mergeCell ref="B39:G39"/>
    <mergeCell ref="A40:AA40"/>
    <mergeCell ref="A43:AA43"/>
    <mergeCell ref="B76:G76"/>
    <mergeCell ref="B80:G80"/>
    <mergeCell ref="B85:G85"/>
    <mergeCell ref="A62:AA62"/>
    <mergeCell ref="J61:K61"/>
    <mergeCell ref="B49:G49"/>
    <mergeCell ref="B61:G61"/>
    <mergeCell ref="B7:G7"/>
    <mergeCell ref="A1:I1"/>
    <mergeCell ref="A2:I2"/>
    <mergeCell ref="B107:G107"/>
    <mergeCell ref="A92:AA92"/>
    <mergeCell ref="J18:J29"/>
    <mergeCell ref="C8:C9"/>
    <mergeCell ref="O8:O9"/>
    <mergeCell ref="Y8:Y9"/>
    <mergeCell ref="B16:G1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02"/>
  <sheetViews>
    <sheetView zoomScale="70" zoomScaleNormal="70" zoomScalePageLayoutView="0" workbookViewId="0" topLeftCell="A1">
      <selection activeCell="B11" sqref="B11"/>
    </sheetView>
  </sheetViews>
  <sheetFormatPr defaultColWidth="9.140625" defaultRowHeight="12.75"/>
  <cols>
    <col min="1" max="1" width="5.00390625" style="12" customWidth="1"/>
    <col min="2" max="2" width="41.7109375" style="171" customWidth="1"/>
    <col min="3" max="3" width="16.421875" style="172" customWidth="1"/>
    <col min="4" max="4" width="31.28125" style="173" customWidth="1"/>
    <col min="5" max="5" width="24.00390625" style="75" customWidth="1"/>
    <col min="6" max="6" width="37.57421875" style="75" customWidth="1"/>
    <col min="7" max="7" width="15.140625" style="75" customWidth="1"/>
    <col min="8" max="8" width="10.140625" style="75" bestFit="1" customWidth="1"/>
    <col min="9" max="44" width="9.140625" style="75" customWidth="1"/>
    <col min="45" max="16384" width="9.140625" style="12" customWidth="1"/>
  </cols>
  <sheetData>
    <row r="1" spans="1:4" ht="22.5">
      <c r="A1" s="531" t="s">
        <v>1462</v>
      </c>
      <c r="B1" s="513"/>
      <c r="C1" s="513"/>
      <c r="D1" s="513"/>
    </row>
    <row r="2" spans="1:4" ht="22.5">
      <c r="A2" s="513" t="s">
        <v>1464</v>
      </c>
      <c r="B2" s="513"/>
      <c r="C2" s="513"/>
      <c r="D2" s="513"/>
    </row>
    <row r="3" spans="1:4" ht="15">
      <c r="A3" s="169"/>
      <c r="B3" s="169"/>
      <c r="C3" s="169"/>
      <c r="D3" s="169"/>
    </row>
    <row r="4" spans="1:4" ht="15">
      <c r="A4" s="169"/>
      <c r="B4" s="169"/>
      <c r="C4" s="169"/>
      <c r="D4" s="169"/>
    </row>
    <row r="5" spans="1:4" ht="15">
      <c r="A5" s="169"/>
      <c r="B5" s="169"/>
      <c r="C5" s="169"/>
      <c r="D5" s="169"/>
    </row>
    <row r="6" ht="12.75">
      <c r="A6" s="170"/>
    </row>
    <row r="7" spans="8:9" ht="12.75">
      <c r="H7" s="174"/>
      <c r="I7" s="76"/>
    </row>
    <row r="8" spans="2:4" ht="23.25" customHeight="1">
      <c r="B8" s="532" t="s">
        <v>152</v>
      </c>
      <c r="C8" s="532"/>
      <c r="D8" s="175">
        <f>SUM(D76+D129+D148+D206+D240+D301+D369+D457+D516+D585+D622+D648+D686+D739+D764)</f>
        <v>2369754.9699999997</v>
      </c>
    </row>
    <row r="9" spans="2:4" ht="23.25" customHeight="1">
      <c r="B9" s="532" t="s">
        <v>153</v>
      </c>
      <c r="C9" s="532"/>
      <c r="D9" s="175">
        <f>SUM(D102+D135+D171+D210+D274+D308+D424+D484+D552+D596+D631+D670+D691+D747+D769)</f>
        <v>1302518.8900000004</v>
      </c>
    </row>
    <row r="10" spans="2:4" ht="23.25" customHeight="1" thickBot="1">
      <c r="B10" s="532" t="s">
        <v>154</v>
      </c>
      <c r="C10" s="532"/>
      <c r="D10" s="176">
        <f>SUM(D106+D180+D428+D488)</f>
        <v>53773.380000000005</v>
      </c>
    </row>
    <row r="11" spans="2:4" s="75" customFormat="1" ht="31.5" customHeight="1" thickBot="1">
      <c r="B11" s="177"/>
      <c r="C11" s="178"/>
      <c r="D11" s="179">
        <f>SUM(D8:D10)</f>
        <v>3726047.24</v>
      </c>
    </row>
    <row r="12" spans="2:4" s="75" customFormat="1" ht="11.25" customHeight="1">
      <c r="B12" s="177"/>
      <c r="C12" s="178"/>
      <c r="D12" s="180"/>
    </row>
    <row r="13" spans="1:44" s="184" customFormat="1" ht="12.75">
      <c r="A13" s="521" t="s">
        <v>145</v>
      </c>
      <c r="B13" s="521"/>
      <c r="C13" s="521"/>
      <c r="D13" s="521"/>
      <c r="E13" s="181"/>
      <c r="F13" s="181"/>
      <c r="G13" s="181"/>
      <c r="H13" s="182"/>
      <c r="I13" s="183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spans="1:44" s="184" customFormat="1" ht="14.25">
      <c r="A14" s="514" t="s">
        <v>1472</v>
      </c>
      <c r="B14" s="514"/>
      <c r="C14" s="514"/>
      <c r="D14" s="514"/>
      <c r="E14" s="181"/>
      <c r="F14" s="181"/>
      <c r="G14" s="181"/>
      <c r="H14" s="182"/>
      <c r="I14" s="183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</row>
    <row r="15" spans="1:44" s="184" customFormat="1" ht="25.5">
      <c r="A15" s="185" t="s">
        <v>61</v>
      </c>
      <c r="B15" s="186" t="s">
        <v>70</v>
      </c>
      <c r="C15" s="185" t="s">
        <v>71</v>
      </c>
      <c r="D15" s="187" t="s">
        <v>72</v>
      </c>
      <c r="E15" s="181"/>
      <c r="F15" s="181"/>
      <c r="G15" s="181"/>
      <c r="H15" s="182"/>
      <c r="I15" s="183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</row>
    <row r="16" spans="1:5" s="181" customFormat="1" ht="12.75">
      <c r="A16" s="146">
        <v>1</v>
      </c>
      <c r="B16" s="188" t="s">
        <v>443</v>
      </c>
      <c r="C16" s="146">
        <v>2016</v>
      </c>
      <c r="D16" s="85">
        <v>1249</v>
      </c>
      <c r="E16" s="189"/>
    </row>
    <row r="17" spans="1:4" s="181" customFormat="1" ht="12.75">
      <c r="A17" s="146">
        <v>2</v>
      </c>
      <c r="B17" s="84" t="s">
        <v>405</v>
      </c>
      <c r="C17" s="146">
        <v>2015</v>
      </c>
      <c r="D17" s="85">
        <v>39452.25</v>
      </c>
    </row>
    <row r="18" spans="1:4" s="181" customFormat="1" ht="12.75">
      <c r="A18" s="146">
        <v>3</v>
      </c>
      <c r="B18" s="84" t="s">
        <v>406</v>
      </c>
      <c r="C18" s="146">
        <v>2015</v>
      </c>
      <c r="D18" s="85">
        <v>16936.59</v>
      </c>
    </row>
    <row r="19" spans="1:4" s="181" customFormat="1" ht="12.75">
      <c r="A19" s="146">
        <v>4</v>
      </c>
      <c r="B19" s="84" t="s">
        <v>502</v>
      </c>
      <c r="C19" s="146">
        <v>2016</v>
      </c>
      <c r="D19" s="85">
        <v>1169</v>
      </c>
    </row>
    <row r="20" spans="1:4" s="181" customFormat="1" ht="12.75">
      <c r="A20" s="146">
        <v>5</v>
      </c>
      <c r="B20" s="84" t="s">
        <v>407</v>
      </c>
      <c r="C20" s="146">
        <v>2015</v>
      </c>
      <c r="D20" s="85">
        <v>17316.66</v>
      </c>
    </row>
    <row r="21" spans="1:4" s="181" customFormat="1" ht="12.75">
      <c r="A21" s="146">
        <v>6</v>
      </c>
      <c r="B21" s="84" t="s">
        <v>824</v>
      </c>
      <c r="C21" s="146">
        <v>2015</v>
      </c>
      <c r="D21" s="85">
        <v>6998</v>
      </c>
    </row>
    <row r="22" spans="1:4" s="181" customFormat="1" ht="12.75">
      <c r="A22" s="146">
        <v>7</v>
      </c>
      <c r="B22" s="84" t="s">
        <v>444</v>
      </c>
      <c r="C22" s="146">
        <v>2015</v>
      </c>
      <c r="D22" s="85">
        <v>2329</v>
      </c>
    </row>
    <row r="23" spans="1:4" s="181" customFormat="1" ht="12.75">
      <c r="A23" s="146">
        <v>8</v>
      </c>
      <c r="B23" s="84" t="s">
        <v>825</v>
      </c>
      <c r="C23" s="146">
        <v>2015</v>
      </c>
      <c r="D23" s="85">
        <v>1799</v>
      </c>
    </row>
    <row r="24" spans="1:4" s="181" customFormat="1" ht="12.75">
      <c r="A24" s="146">
        <v>9</v>
      </c>
      <c r="B24" s="84" t="s">
        <v>408</v>
      </c>
      <c r="C24" s="146">
        <v>2015</v>
      </c>
      <c r="D24" s="85">
        <v>11291.06</v>
      </c>
    </row>
    <row r="25" spans="1:4" s="181" customFormat="1" ht="25.5">
      <c r="A25" s="146">
        <v>10</v>
      </c>
      <c r="B25" s="84" t="s">
        <v>826</v>
      </c>
      <c r="C25" s="146">
        <v>2015</v>
      </c>
      <c r="D25" s="85">
        <v>5085</v>
      </c>
    </row>
    <row r="26" spans="1:4" s="181" customFormat="1" ht="12.75">
      <c r="A26" s="146">
        <v>11</v>
      </c>
      <c r="B26" s="84" t="s">
        <v>409</v>
      </c>
      <c r="C26" s="146">
        <v>2015</v>
      </c>
      <c r="D26" s="85">
        <v>7081.95</v>
      </c>
    </row>
    <row r="27" spans="1:4" s="181" customFormat="1" ht="12.75">
      <c r="A27" s="146">
        <v>12</v>
      </c>
      <c r="B27" s="84" t="s">
        <v>1005</v>
      </c>
      <c r="C27" s="146">
        <v>2018</v>
      </c>
      <c r="D27" s="85">
        <v>24802.95</v>
      </c>
    </row>
    <row r="28" spans="1:4" s="181" customFormat="1" ht="12.75">
      <c r="A28" s="146">
        <v>13</v>
      </c>
      <c r="B28" s="84" t="s">
        <v>411</v>
      </c>
      <c r="C28" s="146">
        <v>2015</v>
      </c>
      <c r="D28" s="85">
        <v>9557.1</v>
      </c>
    </row>
    <row r="29" spans="1:4" s="181" customFormat="1" ht="12.75">
      <c r="A29" s="146">
        <v>14</v>
      </c>
      <c r="B29" s="84" t="s">
        <v>405</v>
      </c>
      <c r="C29" s="146">
        <v>2018</v>
      </c>
      <c r="D29" s="85">
        <v>3142.65</v>
      </c>
    </row>
    <row r="30" spans="1:4" s="181" customFormat="1" ht="12.75">
      <c r="A30" s="146">
        <v>15</v>
      </c>
      <c r="B30" s="84" t="s">
        <v>1124</v>
      </c>
      <c r="C30" s="146">
        <v>2018</v>
      </c>
      <c r="D30" s="85">
        <v>50983.5</v>
      </c>
    </row>
    <row r="31" spans="1:4" s="181" customFormat="1" ht="12.75">
      <c r="A31" s="146">
        <v>16</v>
      </c>
      <c r="B31" s="84" t="s">
        <v>405</v>
      </c>
      <c r="C31" s="146">
        <v>2019</v>
      </c>
      <c r="D31" s="85">
        <v>19803</v>
      </c>
    </row>
    <row r="32" spans="1:4" s="181" customFormat="1" ht="12.75">
      <c r="A32" s="146">
        <v>17</v>
      </c>
      <c r="B32" s="84" t="s">
        <v>412</v>
      </c>
      <c r="C32" s="146">
        <v>2015</v>
      </c>
      <c r="D32" s="85">
        <v>3911.4</v>
      </c>
    </row>
    <row r="33" spans="1:4" s="181" customFormat="1" ht="12.75">
      <c r="A33" s="146">
        <v>18</v>
      </c>
      <c r="B33" s="84" t="s">
        <v>413</v>
      </c>
      <c r="C33" s="146">
        <v>2015</v>
      </c>
      <c r="D33" s="85">
        <v>1049</v>
      </c>
    </row>
    <row r="34" spans="1:4" s="181" customFormat="1" ht="12.75">
      <c r="A34" s="146">
        <v>19</v>
      </c>
      <c r="B34" s="84" t="s">
        <v>418</v>
      </c>
      <c r="C34" s="146">
        <v>2015</v>
      </c>
      <c r="D34" s="85">
        <v>2798</v>
      </c>
    </row>
    <row r="35" spans="1:4" s="181" customFormat="1" ht="12.75">
      <c r="A35" s="146">
        <v>20</v>
      </c>
      <c r="B35" s="84" t="s">
        <v>414</v>
      </c>
      <c r="C35" s="146">
        <v>2015</v>
      </c>
      <c r="D35" s="85">
        <v>1069</v>
      </c>
    </row>
    <row r="36" spans="1:4" s="181" customFormat="1" ht="12.75">
      <c r="A36" s="146">
        <v>21</v>
      </c>
      <c r="B36" s="84" t="s">
        <v>415</v>
      </c>
      <c r="C36" s="146">
        <v>2015</v>
      </c>
      <c r="D36" s="85">
        <v>5146.76</v>
      </c>
    </row>
    <row r="37" spans="1:4" s="181" customFormat="1" ht="12.75">
      <c r="A37" s="146">
        <v>22</v>
      </c>
      <c r="B37" s="84" t="s">
        <v>416</v>
      </c>
      <c r="C37" s="146">
        <v>2015</v>
      </c>
      <c r="D37" s="85">
        <v>3460</v>
      </c>
    </row>
    <row r="38" spans="1:4" s="181" customFormat="1" ht="12.75">
      <c r="A38" s="146">
        <v>23</v>
      </c>
      <c r="B38" s="188" t="s">
        <v>417</v>
      </c>
      <c r="C38" s="146">
        <v>2015</v>
      </c>
      <c r="D38" s="85">
        <v>11291.04</v>
      </c>
    </row>
    <row r="39" spans="1:4" s="181" customFormat="1" ht="12.75">
      <c r="A39" s="146">
        <v>24</v>
      </c>
      <c r="B39" s="84" t="s">
        <v>827</v>
      </c>
      <c r="C39" s="146">
        <v>2015</v>
      </c>
      <c r="D39" s="85">
        <v>2990</v>
      </c>
    </row>
    <row r="40" spans="1:4" s="181" customFormat="1" ht="12.75">
      <c r="A40" s="146">
        <v>25</v>
      </c>
      <c r="B40" s="84" t="s">
        <v>828</v>
      </c>
      <c r="C40" s="146">
        <v>2016</v>
      </c>
      <c r="D40" s="85">
        <v>1449</v>
      </c>
    </row>
    <row r="41" spans="1:4" s="181" customFormat="1" ht="12.75">
      <c r="A41" s="146">
        <v>26</v>
      </c>
      <c r="B41" s="84" t="s">
        <v>506</v>
      </c>
      <c r="C41" s="146">
        <v>2015</v>
      </c>
      <c r="D41" s="85">
        <v>1399</v>
      </c>
    </row>
    <row r="42" spans="1:4" s="181" customFormat="1" ht="12.75">
      <c r="A42" s="146">
        <v>27</v>
      </c>
      <c r="B42" s="84" t="s">
        <v>505</v>
      </c>
      <c r="C42" s="146">
        <v>2015</v>
      </c>
      <c r="D42" s="85">
        <v>3390</v>
      </c>
    </row>
    <row r="43" spans="1:4" s="181" customFormat="1" ht="12.75">
      <c r="A43" s="146">
        <v>28</v>
      </c>
      <c r="B43" s="84" t="s">
        <v>442</v>
      </c>
      <c r="C43" s="146">
        <v>2016</v>
      </c>
      <c r="D43" s="85">
        <v>1799</v>
      </c>
    </row>
    <row r="44" spans="1:4" s="181" customFormat="1" ht="12.75">
      <c r="A44" s="146">
        <v>29</v>
      </c>
      <c r="B44" s="84" t="s">
        <v>1006</v>
      </c>
      <c r="C44" s="146">
        <v>2018</v>
      </c>
      <c r="D44" s="85">
        <v>5598</v>
      </c>
    </row>
    <row r="45" spans="1:4" s="181" customFormat="1" ht="12.75">
      <c r="A45" s="146">
        <v>30</v>
      </c>
      <c r="B45" s="84" t="s">
        <v>1007</v>
      </c>
      <c r="C45" s="146">
        <v>2018</v>
      </c>
      <c r="D45" s="85">
        <v>4918</v>
      </c>
    </row>
    <row r="46" spans="1:4" s="181" customFormat="1" ht="12.75">
      <c r="A46" s="146">
        <v>31</v>
      </c>
      <c r="B46" s="84" t="s">
        <v>1008</v>
      </c>
      <c r="C46" s="146">
        <v>2018</v>
      </c>
      <c r="D46" s="85">
        <v>16482.78</v>
      </c>
    </row>
    <row r="47" spans="1:4" s="181" customFormat="1" ht="12.75">
      <c r="A47" s="146">
        <v>32</v>
      </c>
      <c r="B47" s="188" t="s">
        <v>1009</v>
      </c>
      <c r="C47" s="146">
        <v>2018</v>
      </c>
      <c r="D47" s="85">
        <v>5494.27</v>
      </c>
    </row>
    <row r="48" spans="1:4" s="181" customFormat="1" ht="12.75">
      <c r="A48" s="146">
        <v>33</v>
      </c>
      <c r="B48" s="188" t="s">
        <v>1010</v>
      </c>
      <c r="C48" s="146">
        <v>2018</v>
      </c>
      <c r="D48" s="85">
        <v>5563.9</v>
      </c>
    </row>
    <row r="49" spans="1:4" s="181" customFormat="1" ht="12.75">
      <c r="A49" s="146">
        <v>34</v>
      </c>
      <c r="B49" s="188" t="s">
        <v>1010</v>
      </c>
      <c r="C49" s="146">
        <v>2018</v>
      </c>
      <c r="D49" s="85">
        <v>5563.91</v>
      </c>
    </row>
    <row r="50" spans="1:4" s="181" customFormat="1" ht="12.75">
      <c r="A50" s="146">
        <v>35</v>
      </c>
      <c r="B50" s="188" t="s">
        <v>1125</v>
      </c>
      <c r="C50" s="146">
        <v>2018</v>
      </c>
      <c r="D50" s="85">
        <v>2152.5</v>
      </c>
    </row>
    <row r="51" spans="1:4" s="181" customFormat="1" ht="12.75">
      <c r="A51" s="146">
        <v>36</v>
      </c>
      <c r="B51" s="188" t="s">
        <v>1126</v>
      </c>
      <c r="C51" s="146">
        <v>2019</v>
      </c>
      <c r="D51" s="85">
        <v>9946.08</v>
      </c>
    </row>
    <row r="52" spans="1:4" s="181" customFormat="1" ht="12.75">
      <c r="A52" s="146">
        <v>37</v>
      </c>
      <c r="B52" s="188" t="s">
        <v>1127</v>
      </c>
      <c r="C52" s="146">
        <v>2019</v>
      </c>
      <c r="D52" s="85">
        <v>23894.47</v>
      </c>
    </row>
    <row r="53" spans="1:4" s="181" customFormat="1" ht="12.75">
      <c r="A53" s="146">
        <v>38</v>
      </c>
      <c r="B53" s="188" t="s">
        <v>1128</v>
      </c>
      <c r="C53" s="146">
        <v>2019</v>
      </c>
      <c r="D53" s="85">
        <v>7184.57</v>
      </c>
    </row>
    <row r="54" spans="1:4" s="181" customFormat="1" ht="12.75">
      <c r="A54" s="146">
        <v>39</v>
      </c>
      <c r="B54" s="188" t="s">
        <v>1129</v>
      </c>
      <c r="C54" s="146">
        <v>2019</v>
      </c>
      <c r="D54" s="85">
        <v>2718.3</v>
      </c>
    </row>
    <row r="55" spans="1:4" s="181" customFormat="1" ht="12.75">
      <c r="A55" s="146">
        <v>40</v>
      </c>
      <c r="B55" s="188" t="s">
        <v>1130</v>
      </c>
      <c r="C55" s="146">
        <v>2019</v>
      </c>
      <c r="D55" s="85">
        <v>1985.22</v>
      </c>
    </row>
    <row r="56" spans="1:4" s="181" customFormat="1" ht="12.75">
      <c r="A56" s="146">
        <v>41</v>
      </c>
      <c r="B56" s="188" t="s">
        <v>405</v>
      </c>
      <c r="C56" s="146">
        <v>2019</v>
      </c>
      <c r="D56" s="85">
        <v>8667.81</v>
      </c>
    </row>
    <row r="57" spans="1:4" s="181" customFormat="1" ht="12.75">
      <c r="A57" s="146">
        <v>42</v>
      </c>
      <c r="B57" s="188" t="s">
        <v>411</v>
      </c>
      <c r="C57" s="146">
        <v>2016</v>
      </c>
      <c r="D57" s="85">
        <v>21499.78</v>
      </c>
    </row>
    <row r="58" spans="1:4" s="181" customFormat="1" ht="12.75">
      <c r="A58" s="146">
        <v>43</v>
      </c>
      <c r="B58" s="188" t="s">
        <v>411</v>
      </c>
      <c r="C58" s="146">
        <v>2016</v>
      </c>
      <c r="D58" s="85">
        <v>21499.79</v>
      </c>
    </row>
    <row r="59" spans="1:4" s="181" customFormat="1" ht="12.75">
      <c r="A59" s="146">
        <v>44</v>
      </c>
      <c r="B59" s="84" t="s">
        <v>503</v>
      </c>
      <c r="C59" s="146">
        <v>2016</v>
      </c>
      <c r="D59" s="85">
        <v>14676.98</v>
      </c>
    </row>
    <row r="60" spans="1:4" s="181" customFormat="1" ht="12.75">
      <c r="A60" s="146">
        <v>45</v>
      </c>
      <c r="B60" s="84" t="s">
        <v>503</v>
      </c>
      <c r="C60" s="146">
        <v>2016</v>
      </c>
      <c r="D60" s="85">
        <v>49560.39</v>
      </c>
    </row>
    <row r="61" spans="1:4" s="181" customFormat="1" ht="12.75">
      <c r="A61" s="146">
        <v>46</v>
      </c>
      <c r="B61" s="84" t="s">
        <v>503</v>
      </c>
      <c r="C61" s="146">
        <v>2016</v>
      </c>
      <c r="D61" s="85">
        <v>30036.6</v>
      </c>
    </row>
    <row r="62" spans="1:4" s="181" customFormat="1" ht="12.75">
      <c r="A62" s="146">
        <v>47</v>
      </c>
      <c r="B62" s="84" t="s">
        <v>118</v>
      </c>
      <c r="C62" s="146">
        <v>2016</v>
      </c>
      <c r="D62" s="85">
        <v>8552.23</v>
      </c>
    </row>
    <row r="63" spans="1:4" s="181" customFormat="1" ht="12.75">
      <c r="A63" s="146">
        <v>48</v>
      </c>
      <c r="B63" s="84" t="s">
        <v>504</v>
      </c>
      <c r="C63" s="146">
        <v>2016</v>
      </c>
      <c r="D63" s="85">
        <v>37559.4</v>
      </c>
    </row>
    <row r="64" spans="1:4" s="181" customFormat="1" ht="12.75">
      <c r="A64" s="146">
        <v>49</v>
      </c>
      <c r="B64" s="84" t="s">
        <v>829</v>
      </c>
      <c r="C64" s="146">
        <v>2015</v>
      </c>
      <c r="D64" s="85">
        <v>1198</v>
      </c>
    </row>
    <row r="65" spans="1:4" s="181" customFormat="1" ht="12.75">
      <c r="A65" s="146">
        <v>50</v>
      </c>
      <c r="B65" s="84" t="s">
        <v>818</v>
      </c>
      <c r="C65" s="146">
        <v>2016</v>
      </c>
      <c r="D65" s="85">
        <v>5755</v>
      </c>
    </row>
    <row r="66" spans="1:4" s="181" customFormat="1" ht="12.75">
      <c r="A66" s="146">
        <v>51</v>
      </c>
      <c r="B66" s="84" t="s">
        <v>405</v>
      </c>
      <c r="C66" s="146">
        <v>2016</v>
      </c>
      <c r="D66" s="85">
        <v>13960.5</v>
      </c>
    </row>
    <row r="67" spans="1:4" s="181" customFormat="1" ht="12.75">
      <c r="A67" s="146">
        <v>52</v>
      </c>
      <c r="B67" s="84" t="s">
        <v>411</v>
      </c>
      <c r="C67" s="146">
        <v>2017</v>
      </c>
      <c r="D67" s="85">
        <v>4292.7</v>
      </c>
    </row>
    <row r="68" spans="1:4" s="181" customFormat="1" ht="12.75">
      <c r="A68" s="146">
        <v>53</v>
      </c>
      <c r="B68" s="84" t="s">
        <v>503</v>
      </c>
      <c r="C68" s="146">
        <v>2017</v>
      </c>
      <c r="D68" s="85">
        <v>24575.4</v>
      </c>
    </row>
    <row r="69" spans="1:4" s="181" customFormat="1" ht="12.75">
      <c r="A69" s="146">
        <v>54</v>
      </c>
      <c r="B69" s="84" t="s">
        <v>819</v>
      </c>
      <c r="C69" s="146">
        <v>2017</v>
      </c>
      <c r="D69" s="85">
        <v>5991.08</v>
      </c>
    </row>
    <row r="70" spans="1:4" s="181" customFormat="1" ht="12.75">
      <c r="A70" s="146">
        <v>55</v>
      </c>
      <c r="B70" s="84" t="s">
        <v>819</v>
      </c>
      <c r="C70" s="146">
        <v>2017</v>
      </c>
      <c r="D70" s="85">
        <v>5991.09</v>
      </c>
    </row>
    <row r="71" spans="1:4" s="181" customFormat="1" ht="12.75">
      <c r="A71" s="146">
        <v>56</v>
      </c>
      <c r="B71" s="84" t="s">
        <v>820</v>
      </c>
      <c r="C71" s="146">
        <v>2016</v>
      </c>
      <c r="D71" s="85">
        <v>1019</v>
      </c>
    </row>
    <row r="72" spans="1:4" s="181" customFormat="1" ht="12.75">
      <c r="A72" s="146">
        <v>57</v>
      </c>
      <c r="B72" s="84" t="s">
        <v>821</v>
      </c>
      <c r="C72" s="146">
        <v>2016</v>
      </c>
      <c r="D72" s="85">
        <v>2099</v>
      </c>
    </row>
    <row r="73" spans="1:4" s="181" customFormat="1" ht="12.75">
      <c r="A73" s="146">
        <v>58</v>
      </c>
      <c r="B73" s="84" t="s">
        <v>822</v>
      </c>
      <c r="C73" s="146">
        <v>2017</v>
      </c>
      <c r="D73" s="85">
        <v>2999</v>
      </c>
    </row>
    <row r="74" spans="1:4" s="181" customFormat="1" ht="12.75">
      <c r="A74" s="146">
        <v>59</v>
      </c>
      <c r="B74" s="84" t="s">
        <v>823</v>
      </c>
      <c r="C74" s="146">
        <v>2016</v>
      </c>
      <c r="D74" s="85">
        <v>1119.3</v>
      </c>
    </row>
    <row r="75" spans="1:4" s="181" customFormat="1" ht="12.75">
      <c r="A75" s="146">
        <v>60</v>
      </c>
      <c r="B75" s="84" t="s">
        <v>1011</v>
      </c>
      <c r="C75" s="146">
        <v>2018</v>
      </c>
      <c r="D75" s="85">
        <v>24802.95</v>
      </c>
    </row>
    <row r="76" spans="1:44" s="184" customFormat="1" ht="12.75">
      <c r="A76" s="11"/>
      <c r="B76" s="190" t="s">
        <v>69</v>
      </c>
      <c r="C76" s="11"/>
      <c r="D76" s="191">
        <f>SUM(D16:D75)</f>
        <v>636106.9099999998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</row>
    <row r="77" spans="1:44" s="184" customFormat="1" ht="14.25">
      <c r="A77" s="514" t="s">
        <v>1473</v>
      </c>
      <c r="B77" s="514"/>
      <c r="C77" s="514"/>
      <c r="D77" s="51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</row>
    <row r="78" spans="1:44" s="184" customFormat="1" ht="25.5">
      <c r="A78" s="185" t="s">
        <v>61</v>
      </c>
      <c r="B78" s="186" t="s">
        <v>73</v>
      </c>
      <c r="C78" s="185" t="s">
        <v>71</v>
      </c>
      <c r="D78" s="187" t="s">
        <v>72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</row>
    <row r="79" spans="1:4" s="181" customFormat="1" ht="12.75">
      <c r="A79" s="146">
        <v>1</v>
      </c>
      <c r="B79" s="84" t="s">
        <v>419</v>
      </c>
      <c r="C79" s="146">
        <v>2015</v>
      </c>
      <c r="D79" s="85">
        <v>2769</v>
      </c>
    </row>
    <row r="80" spans="1:5" s="181" customFormat="1" ht="12.75">
      <c r="A80" s="146">
        <v>2</v>
      </c>
      <c r="B80" s="84" t="s">
        <v>507</v>
      </c>
      <c r="C80" s="146">
        <v>2015</v>
      </c>
      <c r="D80" s="85">
        <v>5975</v>
      </c>
      <c r="E80" s="189"/>
    </row>
    <row r="81" spans="1:5" s="181" customFormat="1" ht="12.75">
      <c r="A81" s="146">
        <v>3</v>
      </c>
      <c r="B81" s="84" t="s">
        <v>410</v>
      </c>
      <c r="C81" s="146">
        <v>2015</v>
      </c>
      <c r="D81" s="85">
        <v>13353.1</v>
      </c>
      <c r="E81" s="189"/>
    </row>
    <row r="82" spans="1:4" s="181" customFormat="1" ht="12.75">
      <c r="A82" s="146">
        <v>4</v>
      </c>
      <c r="B82" s="84" t="s">
        <v>680</v>
      </c>
      <c r="C82" s="146">
        <v>2016</v>
      </c>
      <c r="D82" s="85">
        <v>3916</v>
      </c>
    </row>
    <row r="83" spans="1:4" s="181" customFormat="1" ht="25.5">
      <c r="A83" s="146">
        <v>5</v>
      </c>
      <c r="B83" s="84" t="s">
        <v>681</v>
      </c>
      <c r="C83" s="146">
        <v>2016</v>
      </c>
      <c r="D83" s="85">
        <v>1998</v>
      </c>
    </row>
    <row r="84" spans="1:4" s="181" customFormat="1" ht="25.5">
      <c r="A84" s="146">
        <v>6</v>
      </c>
      <c r="B84" s="84" t="s">
        <v>682</v>
      </c>
      <c r="C84" s="146">
        <v>2016</v>
      </c>
      <c r="D84" s="85">
        <v>998.99</v>
      </c>
    </row>
    <row r="85" spans="1:4" s="181" customFormat="1" ht="25.5">
      <c r="A85" s="146">
        <v>7</v>
      </c>
      <c r="B85" s="84" t="s">
        <v>682</v>
      </c>
      <c r="C85" s="146">
        <v>2016</v>
      </c>
      <c r="D85" s="85">
        <v>899</v>
      </c>
    </row>
    <row r="86" spans="1:4" s="181" customFormat="1" ht="25.5">
      <c r="A86" s="146">
        <v>8</v>
      </c>
      <c r="B86" s="84" t="s">
        <v>682</v>
      </c>
      <c r="C86" s="146">
        <v>2016</v>
      </c>
      <c r="D86" s="85">
        <v>898.99</v>
      </c>
    </row>
    <row r="87" spans="1:4" s="181" customFormat="1" ht="25.5">
      <c r="A87" s="146">
        <v>9</v>
      </c>
      <c r="B87" s="84" t="s">
        <v>682</v>
      </c>
      <c r="C87" s="146">
        <v>2016</v>
      </c>
      <c r="D87" s="85">
        <v>899</v>
      </c>
    </row>
    <row r="88" spans="1:4" s="181" customFormat="1" ht="25.5">
      <c r="A88" s="146">
        <v>10</v>
      </c>
      <c r="B88" s="84" t="s">
        <v>682</v>
      </c>
      <c r="C88" s="146">
        <v>2016</v>
      </c>
      <c r="D88" s="85">
        <v>898.99</v>
      </c>
    </row>
    <row r="89" spans="1:4" s="181" customFormat="1" ht="25.5">
      <c r="A89" s="146">
        <v>11</v>
      </c>
      <c r="B89" s="84" t="s">
        <v>683</v>
      </c>
      <c r="C89" s="146">
        <v>2016</v>
      </c>
      <c r="D89" s="85">
        <v>6293</v>
      </c>
    </row>
    <row r="90" spans="1:7" s="181" customFormat="1" ht="25.5">
      <c r="A90" s="146">
        <v>12</v>
      </c>
      <c r="B90" s="84" t="s">
        <v>682</v>
      </c>
      <c r="C90" s="146">
        <v>2016</v>
      </c>
      <c r="D90" s="85">
        <v>898.99</v>
      </c>
      <c r="G90" s="192"/>
    </row>
    <row r="91" spans="1:4" s="181" customFormat="1" ht="25.5">
      <c r="A91" s="146">
        <v>13</v>
      </c>
      <c r="B91" s="84" t="s">
        <v>682</v>
      </c>
      <c r="C91" s="146">
        <v>2016</v>
      </c>
      <c r="D91" s="85">
        <v>898.99</v>
      </c>
    </row>
    <row r="92" spans="1:4" s="181" customFormat="1" ht="12.75">
      <c r="A92" s="146">
        <v>14</v>
      </c>
      <c r="B92" s="84" t="s">
        <v>830</v>
      </c>
      <c r="C92" s="146">
        <v>2016</v>
      </c>
      <c r="D92" s="85">
        <v>1220.73</v>
      </c>
    </row>
    <row r="93" spans="1:4" s="181" customFormat="1" ht="12.75">
      <c r="A93" s="146">
        <v>15</v>
      </c>
      <c r="B93" s="84" t="s">
        <v>1012</v>
      </c>
      <c r="C93" s="146">
        <v>2018</v>
      </c>
      <c r="D93" s="85">
        <v>4196</v>
      </c>
    </row>
    <row r="94" spans="1:4" s="181" customFormat="1" ht="12.75">
      <c r="A94" s="146">
        <v>16</v>
      </c>
      <c r="B94" s="84" t="s">
        <v>1131</v>
      </c>
      <c r="C94" s="146">
        <v>2018</v>
      </c>
      <c r="D94" s="85">
        <v>2118</v>
      </c>
    </row>
    <row r="95" spans="1:4" s="181" customFormat="1" ht="12.75">
      <c r="A95" s="146">
        <v>17</v>
      </c>
      <c r="B95" s="84" t="s">
        <v>1013</v>
      </c>
      <c r="C95" s="146">
        <v>2018</v>
      </c>
      <c r="D95" s="85">
        <v>1099</v>
      </c>
    </row>
    <row r="96" spans="1:4" s="181" customFormat="1" ht="12.75">
      <c r="A96" s="146">
        <v>18</v>
      </c>
      <c r="B96" s="84" t="s">
        <v>1132</v>
      </c>
      <c r="C96" s="146">
        <v>2019</v>
      </c>
      <c r="D96" s="85">
        <v>1195</v>
      </c>
    </row>
    <row r="97" spans="1:4" s="181" customFormat="1" ht="12.75">
      <c r="A97" s="146">
        <v>19</v>
      </c>
      <c r="B97" s="84" t="s">
        <v>1133</v>
      </c>
      <c r="C97" s="146">
        <v>2019</v>
      </c>
      <c r="D97" s="85">
        <v>1190</v>
      </c>
    </row>
    <row r="98" spans="1:4" s="181" customFormat="1" ht="12.75">
      <c r="A98" s="146">
        <v>20</v>
      </c>
      <c r="B98" s="84" t="s">
        <v>1134</v>
      </c>
      <c r="C98" s="146">
        <v>2019</v>
      </c>
      <c r="D98" s="85">
        <v>1648.2</v>
      </c>
    </row>
    <row r="99" spans="1:4" s="181" customFormat="1" ht="12.75">
      <c r="A99" s="146">
        <v>21</v>
      </c>
      <c r="B99" s="84" t="s">
        <v>1135</v>
      </c>
      <c r="C99" s="146">
        <v>2018</v>
      </c>
      <c r="D99" s="85">
        <v>3999</v>
      </c>
    </row>
    <row r="100" spans="1:4" s="181" customFormat="1" ht="12.75">
      <c r="A100" s="150">
        <v>22</v>
      </c>
      <c r="B100" s="349" t="s">
        <v>1588</v>
      </c>
      <c r="C100" s="150">
        <v>2020</v>
      </c>
      <c r="D100" s="85">
        <v>35000</v>
      </c>
    </row>
    <row r="101" spans="1:4" s="181" customFormat="1" ht="12.75">
      <c r="A101" s="150">
        <v>23</v>
      </c>
      <c r="B101" s="349" t="s">
        <v>1589</v>
      </c>
      <c r="C101" s="150">
        <v>2020</v>
      </c>
      <c r="D101" s="85">
        <v>65000</v>
      </c>
    </row>
    <row r="102" spans="1:44" s="184" customFormat="1" ht="12.75">
      <c r="A102" s="11"/>
      <c r="B102" s="190"/>
      <c r="C102" s="11"/>
      <c r="D102" s="191">
        <f>SUM(D79:D101)</f>
        <v>157362.98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</row>
    <row r="103" spans="1:44" s="184" customFormat="1" ht="14.25">
      <c r="A103" s="514" t="s">
        <v>901</v>
      </c>
      <c r="B103" s="514"/>
      <c r="C103" s="514"/>
      <c r="D103" s="51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</row>
    <row r="104" spans="1:44" s="184" customFormat="1" ht="25.5">
      <c r="A104" s="185" t="s">
        <v>61</v>
      </c>
      <c r="B104" s="186" t="s">
        <v>1198</v>
      </c>
      <c r="C104" s="185" t="s">
        <v>71</v>
      </c>
      <c r="D104" s="187" t="s">
        <v>72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</row>
    <row r="105" spans="1:9" s="181" customFormat="1" ht="12.75" customHeight="1">
      <c r="A105" s="146">
        <v>1</v>
      </c>
      <c r="B105" s="84" t="s">
        <v>1136</v>
      </c>
      <c r="C105" s="146">
        <v>2018</v>
      </c>
      <c r="D105" s="85">
        <v>34968.9</v>
      </c>
      <c r="H105" s="182"/>
      <c r="I105" s="183"/>
    </row>
    <row r="106" spans="1:44" s="184" customFormat="1" ht="12.75">
      <c r="A106" s="11"/>
      <c r="B106" s="190"/>
      <c r="C106" s="11"/>
      <c r="D106" s="191">
        <f>SUM(D105)</f>
        <v>34968.9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</row>
    <row r="107" spans="1:44" s="184" customFormat="1" ht="12.75">
      <c r="A107" s="521" t="s">
        <v>177</v>
      </c>
      <c r="B107" s="521"/>
      <c r="C107" s="521"/>
      <c r="D107" s="52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</row>
    <row r="108" spans="1:44" s="184" customFormat="1" ht="14.25">
      <c r="A108" s="514" t="s">
        <v>1472</v>
      </c>
      <c r="B108" s="514"/>
      <c r="C108" s="514"/>
      <c r="D108" s="51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</row>
    <row r="109" spans="1:44" s="184" customFormat="1" ht="25.5">
      <c r="A109" s="185" t="s">
        <v>61</v>
      </c>
      <c r="B109" s="186" t="s">
        <v>70</v>
      </c>
      <c r="C109" s="185" t="s">
        <v>71</v>
      </c>
      <c r="D109" s="187" t="s">
        <v>72</v>
      </c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</row>
    <row r="110" spans="1:4" s="181" customFormat="1" ht="12.75">
      <c r="A110" s="146">
        <v>1</v>
      </c>
      <c r="B110" s="193" t="s">
        <v>397</v>
      </c>
      <c r="C110" s="194">
        <v>2015</v>
      </c>
      <c r="D110" s="195">
        <v>429</v>
      </c>
    </row>
    <row r="111" spans="1:4" s="181" customFormat="1" ht="12.75">
      <c r="A111" s="146">
        <v>2</v>
      </c>
      <c r="B111" s="193" t="s">
        <v>478</v>
      </c>
      <c r="C111" s="194">
        <v>2016</v>
      </c>
      <c r="D111" s="195">
        <v>1999</v>
      </c>
    </row>
    <row r="112" spans="1:4" s="181" customFormat="1" ht="12.75">
      <c r="A112" s="146">
        <v>3</v>
      </c>
      <c r="B112" s="193" t="s">
        <v>479</v>
      </c>
      <c r="C112" s="194">
        <v>2016</v>
      </c>
      <c r="D112" s="195">
        <v>1516.45</v>
      </c>
    </row>
    <row r="113" spans="1:4" s="181" customFormat="1" ht="12.75">
      <c r="A113" s="146">
        <v>4</v>
      </c>
      <c r="B113" s="193" t="s">
        <v>118</v>
      </c>
      <c r="C113" s="194">
        <v>2016</v>
      </c>
      <c r="D113" s="195">
        <v>4495</v>
      </c>
    </row>
    <row r="114" spans="1:4" s="181" customFormat="1" ht="12.75">
      <c r="A114" s="146">
        <v>5</v>
      </c>
      <c r="B114" s="193" t="s">
        <v>118</v>
      </c>
      <c r="C114" s="194">
        <v>2016</v>
      </c>
      <c r="D114" s="195">
        <v>4495</v>
      </c>
    </row>
    <row r="115" spans="1:4" s="181" customFormat="1" ht="12.75">
      <c r="A115" s="146">
        <v>6</v>
      </c>
      <c r="B115" s="193" t="s">
        <v>118</v>
      </c>
      <c r="C115" s="194">
        <v>2016</v>
      </c>
      <c r="D115" s="195">
        <v>4495</v>
      </c>
    </row>
    <row r="116" spans="1:4" s="181" customFormat="1" ht="12.75">
      <c r="A116" s="146">
        <v>7</v>
      </c>
      <c r="B116" s="193" t="s">
        <v>480</v>
      </c>
      <c r="C116" s="194">
        <v>2016</v>
      </c>
      <c r="D116" s="195">
        <v>1040</v>
      </c>
    </row>
    <row r="117" spans="1:4" s="181" customFormat="1" ht="12.75">
      <c r="A117" s="146">
        <v>8</v>
      </c>
      <c r="B117" s="193" t="s">
        <v>480</v>
      </c>
      <c r="C117" s="194">
        <v>2016</v>
      </c>
      <c r="D117" s="195">
        <v>1040</v>
      </c>
    </row>
    <row r="118" spans="1:4" s="181" customFormat="1" ht="12.75">
      <c r="A118" s="146">
        <v>9</v>
      </c>
      <c r="B118" s="193" t="s">
        <v>480</v>
      </c>
      <c r="C118" s="194">
        <v>2016</v>
      </c>
      <c r="D118" s="195">
        <v>1040</v>
      </c>
    </row>
    <row r="119" spans="1:4" s="181" customFormat="1" ht="12.75">
      <c r="A119" s="146">
        <v>10</v>
      </c>
      <c r="B119" s="193" t="s">
        <v>402</v>
      </c>
      <c r="C119" s="194">
        <v>2016</v>
      </c>
      <c r="D119" s="195">
        <v>579</v>
      </c>
    </row>
    <row r="120" spans="1:4" s="75" customFormat="1" ht="12.75">
      <c r="A120" s="146">
        <v>11</v>
      </c>
      <c r="B120" s="193" t="s">
        <v>178</v>
      </c>
      <c r="C120" s="194">
        <v>2018</v>
      </c>
      <c r="D120" s="195">
        <v>1149</v>
      </c>
    </row>
    <row r="121" spans="1:4" s="75" customFormat="1" ht="12.75">
      <c r="A121" s="146">
        <v>12</v>
      </c>
      <c r="B121" s="193" t="s">
        <v>1104</v>
      </c>
      <c r="C121" s="194">
        <v>2018</v>
      </c>
      <c r="D121" s="195">
        <v>5970</v>
      </c>
    </row>
    <row r="122" spans="1:4" s="75" customFormat="1" ht="12.75">
      <c r="A122" s="146">
        <v>13</v>
      </c>
      <c r="B122" s="193" t="s">
        <v>118</v>
      </c>
      <c r="C122" s="194">
        <v>2019</v>
      </c>
      <c r="D122" s="195">
        <v>6090</v>
      </c>
    </row>
    <row r="123" spans="1:4" s="75" customFormat="1" ht="12.75">
      <c r="A123" s="146">
        <v>14</v>
      </c>
      <c r="B123" s="193" t="s">
        <v>1105</v>
      </c>
      <c r="C123" s="194">
        <v>2019</v>
      </c>
      <c r="D123" s="195">
        <v>6090</v>
      </c>
    </row>
    <row r="124" spans="1:4" s="75" customFormat="1" ht="12.75">
      <c r="A124" s="146">
        <v>15</v>
      </c>
      <c r="B124" s="193" t="s">
        <v>118</v>
      </c>
      <c r="C124" s="194">
        <v>2019</v>
      </c>
      <c r="D124" s="195">
        <v>6090</v>
      </c>
    </row>
    <row r="125" spans="1:4" s="75" customFormat="1" ht="12.75">
      <c r="A125" s="146">
        <v>16</v>
      </c>
      <c r="B125" s="193" t="s">
        <v>1106</v>
      </c>
      <c r="C125" s="194">
        <v>2019</v>
      </c>
      <c r="D125" s="195">
        <v>748</v>
      </c>
    </row>
    <row r="126" spans="1:44" s="15" customFormat="1" ht="12.75">
      <c r="A126" s="146">
        <v>17</v>
      </c>
      <c r="B126" s="193" t="s">
        <v>1246</v>
      </c>
      <c r="C126" s="194">
        <v>2019</v>
      </c>
      <c r="D126" s="195">
        <v>855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</row>
    <row r="127" spans="1:44" s="15" customFormat="1" ht="12.75">
      <c r="A127" s="146">
        <v>18</v>
      </c>
      <c r="B127" s="193" t="s">
        <v>1247</v>
      </c>
      <c r="C127" s="194">
        <v>2019</v>
      </c>
      <c r="D127" s="195">
        <v>4254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</row>
    <row r="128" spans="1:44" s="15" customFormat="1" ht="12.75">
      <c r="A128" s="146">
        <v>19</v>
      </c>
      <c r="B128" s="193" t="s">
        <v>178</v>
      </c>
      <c r="C128" s="194">
        <v>2020</v>
      </c>
      <c r="D128" s="195">
        <v>1029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</row>
    <row r="129" spans="1:44" s="184" customFormat="1" ht="12.75">
      <c r="A129" s="11"/>
      <c r="B129" s="190"/>
      <c r="C129" s="11"/>
      <c r="D129" s="191">
        <f>SUM(D110:D128)</f>
        <v>53403.45</v>
      </c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</row>
    <row r="130" spans="1:44" s="184" customFormat="1" ht="14.25">
      <c r="A130" s="514" t="s">
        <v>1473</v>
      </c>
      <c r="B130" s="514"/>
      <c r="C130" s="514"/>
      <c r="D130" s="51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</row>
    <row r="131" spans="1:44" s="184" customFormat="1" ht="25.5">
      <c r="A131" s="185" t="s">
        <v>61</v>
      </c>
      <c r="B131" s="186" t="s">
        <v>73</v>
      </c>
      <c r="C131" s="185" t="s">
        <v>71</v>
      </c>
      <c r="D131" s="187" t="s">
        <v>72</v>
      </c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</row>
    <row r="132" spans="1:4" s="181" customFormat="1" ht="12.75">
      <c r="A132" s="146">
        <v>1</v>
      </c>
      <c r="B132" s="84" t="s">
        <v>481</v>
      </c>
      <c r="C132" s="146">
        <v>2015</v>
      </c>
      <c r="D132" s="85">
        <v>1021</v>
      </c>
    </row>
    <row r="133" spans="1:4" s="181" customFormat="1" ht="12.75">
      <c r="A133" s="146">
        <v>2</v>
      </c>
      <c r="B133" s="84" t="s">
        <v>482</v>
      </c>
      <c r="C133" s="146">
        <v>2016</v>
      </c>
      <c r="D133" s="85">
        <v>1647.78</v>
      </c>
    </row>
    <row r="134" spans="1:44" s="15" customFormat="1" ht="12.75">
      <c r="A134" s="194">
        <v>3</v>
      </c>
      <c r="B134" s="193" t="s">
        <v>1066</v>
      </c>
      <c r="C134" s="194">
        <v>2020</v>
      </c>
      <c r="D134" s="195">
        <v>4188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</row>
    <row r="135" spans="1:44" s="184" customFormat="1" ht="12.75">
      <c r="A135" s="11"/>
      <c r="B135" s="190"/>
      <c r="C135" s="11"/>
      <c r="D135" s="191">
        <f>SUM(D132:D134)</f>
        <v>6856.78</v>
      </c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</row>
    <row r="136" spans="1:44" s="184" customFormat="1" ht="14.25">
      <c r="A136" s="514" t="s">
        <v>901</v>
      </c>
      <c r="B136" s="514"/>
      <c r="C136" s="514"/>
      <c r="D136" s="51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</row>
    <row r="137" spans="1:44" s="184" customFormat="1" ht="25.5">
      <c r="A137" s="185" t="s">
        <v>61</v>
      </c>
      <c r="B137" s="186" t="s">
        <v>1198</v>
      </c>
      <c r="C137" s="185" t="s">
        <v>71</v>
      </c>
      <c r="D137" s="187" t="s">
        <v>72</v>
      </c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</row>
    <row r="138" spans="1:44" s="184" customFormat="1" ht="12.75">
      <c r="A138" s="11"/>
      <c r="B138" s="190"/>
      <c r="C138" s="11"/>
      <c r="D138" s="191">
        <v>0</v>
      </c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</row>
    <row r="139" spans="1:44" s="184" customFormat="1" ht="12.75">
      <c r="A139" s="11"/>
      <c r="B139" s="190"/>
      <c r="C139" s="11"/>
      <c r="D139" s="191">
        <f>SUM(D138)</f>
        <v>0</v>
      </c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</row>
    <row r="140" spans="1:44" s="184" customFormat="1" ht="12.75">
      <c r="A140" s="521" t="s">
        <v>188</v>
      </c>
      <c r="B140" s="521"/>
      <c r="C140" s="521"/>
      <c r="D140" s="52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</row>
    <row r="141" spans="1:44" s="184" customFormat="1" ht="14.25">
      <c r="A141" s="514" t="s">
        <v>1472</v>
      </c>
      <c r="B141" s="514"/>
      <c r="C141" s="514"/>
      <c r="D141" s="51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</row>
    <row r="142" spans="1:44" s="184" customFormat="1" ht="26.25" customHeight="1">
      <c r="A142" s="185" t="s">
        <v>61</v>
      </c>
      <c r="B142" s="186" t="s">
        <v>70</v>
      </c>
      <c r="C142" s="185" t="s">
        <v>71</v>
      </c>
      <c r="D142" s="187" t="s">
        <v>72</v>
      </c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</row>
    <row r="143" spans="1:44" s="200" customFormat="1" ht="12.75">
      <c r="A143" s="196">
        <v>1</v>
      </c>
      <c r="B143" s="197" t="s">
        <v>470</v>
      </c>
      <c r="C143" s="196">
        <v>2016</v>
      </c>
      <c r="D143" s="198">
        <v>7999.99</v>
      </c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</row>
    <row r="144" spans="1:44" s="205" customFormat="1" ht="12.75">
      <c r="A144" s="201">
        <v>2</v>
      </c>
      <c r="B144" s="202" t="s">
        <v>1001</v>
      </c>
      <c r="C144" s="201">
        <v>2017</v>
      </c>
      <c r="D144" s="203">
        <v>1791</v>
      </c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</row>
    <row r="145" spans="1:44" s="205" customFormat="1" ht="12.75">
      <c r="A145" s="201">
        <v>3</v>
      </c>
      <c r="B145" s="202" t="s">
        <v>1001</v>
      </c>
      <c r="C145" s="201">
        <v>2017</v>
      </c>
      <c r="D145" s="203">
        <v>1099</v>
      </c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</row>
    <row r="146" spans="1:44" s="205" customFormat="1" ht="12.75">
      <c r="A146" s="196">
        <v>4</v>
      </c>
      <c r="B146" s="202" t="s">
        <v>1002</v>
      </c>
      <c r="C146" s="201">
        <v>2017</v>
      </c>
      <c r="D146" s="203">
        <v>584</v>
      </c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</row>
    <row r="147" spans="1:44" s="205" customFormat="1" ht="12.75">
      <c r="A147" s="201">
        <v>5</v>
      </c>
      <c r="B147" s="202" t="s">
        <v>1002</v>
      </c>
      <c r="C147" s="201">
        <v>2017</v>
      </c>
      <c r="D147" s="203">
        <v>584</v>
      </c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</row>
    <row r="148" spans="1:44" s="184" customFormat="1" ht="12.75">
      <c r="A148" s="11"/>
      <c r="B148" s="91"/>
      <c r="C148" s="11"/>
      <c r="D148" s="191">
        <f>SUM(D143:D147)</f>
        <v>12057.99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</row>
    <row r="149" spans="1:44" s="184" customFormat="1" ht="14.25">
      <c r="A149" s="514" t="s">
        <v>1473</v>
      </c>
      <c r="B149" s="514"/>
      <c r="C149" s="514"/>
      <c r="D149" s="51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</row>
    <row r="150" spans="1:44" s="184" customFormat="1" ht="25.5">
      <c r="A150" s="185" t="s">
        <v>61</v>
      </c>
      <c r="B150" s="186" t="s">
        <v>73</v>
      </c>
      <c r="C150" s="185" t="s">
        <v>71</v>
      </c>
      <c r="D150" s="187" t="s">
        <v>72</v>
      </c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</row>
    <row r="151" spans="1:4" s="181" customFormat="1" ht="12.75">
      <c r="A151" s="146">
        <v>1</v>
      </c>
      <c r="B151" s="84" t="s">
        <v>391</v>
      </c>
      <c r="C151" s="146">
        <v>2015</v>
      </c>
      <c r="D151" s="85">
        <v>1999</v>
      </c>
    </row>
    <row r="152" spans="1:4" s="181" customFormat="1" ht="12.75">
      <c r="A152" s="146">
        <v>2</v>
      </c>
      <c r="B152" s="84" t="s">
        <v>392</v>
      </c>
      <c r="C152" s="146">
        <v>2015</v>
      </c>
      <c r="D152" s="85">
        <v>1998</v>
      </c>
    </row>
    <row r="153" spans="1:4" s="181" customFormat="1" ht="12.75">
      <c r="A153" s="146">
        <v>3</v>
      </c>
      <c r="B153" s="84" t="s">
        <v>736</v>
      </c>
      <c r="C153" s="146">
        <v>2016</v>
      </c>
      <c r="D153" s="85">
        <v>4796.97</v>
      </c>
    </row>
    <row r="154" spans="1:4" s="75" customFormat="1" ht="12.75">
      <c r="A154" s="146">
        <v>4</v>
      </c>
      <c r="B154" s="206" t="s">
        <v>999</v>
      </c>
      <c r="C154" s="207">
        <v>2017</v>
      </c>
      <c r="D154" s="208">
        <v>3400</v>
      </c>
    </row>
    <row r="155" spans="1:4" s="75" customFormat="1" ht="12.75">
      <c r="A155" s="146">
        <v>5</v>
      </c>
      <c r="B155" s="206" t="s">
        <v>1000</v>
      </c>
      <c r="C155" s="207">
        <v>2017</v>
      </c>
      <c r="D155" s="208">
        <v>7000</v>
      </c>
    </row>
    <row r="156" spans="1:4" s="75" customFormat="1" ht="12.75">
      <c r="A156" s="146">
        <v>6</v>
      </c>
      <c r="B156" s="206" t="s">
        <v>1090</v>
      </c>
      <c r="C156" s="207">
        <v>2019</v>
      </c>
      <c r="D156" s="208">
        <v>3359</v>
      </c>
    </row>
    <row r="157" spans="1:4" s="75" customFormat="1" ht="12.75">
      <c r="A157" s="146">
        <v>7</v>
      </c>
      <c r="B157" s="206" t="s">
        <v>1091</v>
      </c>
      <c r="C157" s="207">
        <v>2019</v>
      </c>
      <c r="D157" s="208">
        <v>1035</v>
      </c>
    </row>
    <row r="158" spans="1:4" s="75" customFormat="1" ht="12.75">
      <c r="A158" s="146">
        <v>8</v>
      </c>
      <c r="B158" s="206" t="s">
        <v>1092</v>
      </c>
      <c r="C158" s="209">
        <v>2019</v>
      </c>
      <c r="D158" s="208">
        <v>2354</v>
      </c>
    </row>
    <row r="159" spans="1:4" s="75" customFormat="1" ht="12.75">
      <c r="A159" s="146">
        <v>9</v>
      </c>
      <c r="B159" s="206" t="s">
        <v>1093</v>
      </c>
      <c r="C159" s="207">
        <v>2019</v>
      </c>
      <c r="D159" s="208">
        <v>1709</v>
      </c>
    </row>
    <row r="160" spans="1:4" s="75" customFormat="1" ht="12.75">
      <c r="A160" s="146">
        <v>10</v>
      </c>
      <c r="B160" s="206" t="s">
        <v>1094</v>
      </c>
      <c r="C160" s="207">
        <v>2019</v>
      </c>
      <c r="D160" s="208">
        <v>3200</v>
      </c>
    </row>
    <row r="161" spans="1:4" s="75" customFormat="1" ht="12.75">
      <c r="A161" s="146">
        <v>11</v>
      </c>
      <c r="B161" s="206" t="s">
        <v>1094</v>
      </c>
      <c r="C161" s="207">
        <v>2019</v>
      </c>
      <c r="D161" s="208">
        <v>3200</v>
      </c>
    </row>
    <row r="162" spans="1:4" s="75" customFormat="1" ht="12.75">
      <c r="A162" s="146">
        <v>12</v>
      </c>
      <c r="B162" s="206" t="s">
        <v>1094</v>
      </c>
      <c r="C162" s="207">
        <v>2019</v>
      </c>
      <c r="D162" s="208">
        <v>3200</v>
      </c>
    </row>
    <row r="163" spans="1:4" s="75" customFormat="1" ht="12.75">
      <c r="A163" s="146">
        <v>13</v>
      </c>
      <c r="B163" s="206" t="s">
        <v>1094</v>
      </c>
      <c r="C163" s="207">
        <v>2019</v>
      </c>
      <c r="D163" s="208">
        <v>3200</v>
      </c>
    </row>
    <row r="164" spans="1:4" s="75" customFormat="1" ht="12.75">
      <c r="A164" s="146">
        <v>14</v>
      </c>
      <c r="B164" s="206" t="s">
        <v>1094</v>
      </c>
      <c r="C164" s="207">
        <v>2019</v>
      </c>
      <c r="D164" s="208">
        <v>3200</v>
      </c>
    </row>
    <row r="165" spans="1:4" s="75" customFormat="1" ht="12.75">
      <c r="A165" s="146">
        <v>15</v>
      </c>
      <c r="B165" s="206" t="s">
        <v>1094</v>
      </c>
      <c r="C165" s="207">
        <v>2019</v>
      </c>
      <c r="D165" s="208">
        <v>3199</v>
      </c>
    </row>
    <row r="166" spans="1:4" s="75" customFormat="1" ht="12.75">
      <c r="A166" s="146">
        <v>16</v>
      </c>
      <c r="B166" s="206" t="s">
        <v>1095</v>
      </c>
      <c r="C166" s="207">
        <v>2019</v>
      </c>
      <c r="D166" s="208">
        <v>2036</v>
      </c>
    </row>
    <row r="167" spans="1:4" s="75" customFormat="1" ht="12.75">
      <c r="A167" s="146">
        <v>17</v>
      </c>
      <c r="B167" s="206" t="s">
        <v>1096</v>
      </c>
      <c r="C167" s="207">
        <v>2019</v>
      </c>
      <c r="D167" s="208">
        <v>2199</v>
      </c>
    </row>
    <row r="168" spans="1:4" s="75" customFormat="1" ht="12.75">
      <c r="A168" s="146">
        <v>18</v>
      </c>
      <c r="B168" s="206" t="s">
        <v>1097</v>
      </c>
      <c r="C168" s="207">
        <v>2019</v>
      </c>
      <c r="D168" s="208">
        <v>17748</v>
      </c>
    </row>
    <row r="169" spans="1:4" s="75" customFormat="1" ht="12.75">
      <c r="A169" s="146">
        <v>19</v>
      </c>
      <c r="B169" s="206" t="s">
        <v>1098</v>
      </c>
      <c r="C169" s="207">
        <v>2019</v>
      </c>
      <c r="D169" s="208">
        <v>1999</v>
      </c>
    </row>
    <row r="170" spans="1:4" s="75" customFormat="1" ht="12.75">
      <c r="A170" s="146">
        <v>20</v>
      </c>
      <c r="B170" s="210" t="s">
        <v>1238</v>
      </c>
      <c r="C170" s="211">
        <v>2019</v>
      </c>
      <c r="D170" s="212">
        <v>355</v>
      </c>
    </row>
    <row r="171" spans="1:44" s="184" customFormat="1" ht="12.75">
      <c r="A171" s="11"/>
      <c r="B171" s="91"/>
      <c r="C171" s="11"/>
      <c r="D171" s="191">
        <f>SUM(D151:D170)</f>
        <v>71186.97</v>
      </c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</row>
    <row r="172" spans="1:44" s="184" customFormat="1" ht="14.25">
      <c r="A172" s="514" t="s">
        <v>901</v>
      </c>
      <c r="B172" s="514"/>
      <c r="C172" s="514"/>
      <c r="D172" s="51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</row>
    <row r="173" spans="1:44" s="184" customFormat="1" ht="25.5">
      <c r="A173" s="185" t="s">
        <v>61</v>
      </c>
      <c r="B173" s="186" t="s">
        <v>1198</v>
      </c>
      <c r="C173" s="185" t="s">
        <v>71</v>
      </c>
      <c r="D173" s="187" t="s">
        <v>72</v>
      </c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</row>
    <row r="174" spans="1:4" s="181" customFormat="1" ht="12.75">
      <c r="A174" s="146">
        <v>1</v>
      </c>
      <c r="B174" s="84" t="s">
        <v>737</v>
      </c>
      <c r="C174" s="146">
        <v>2016</v>
      </c>
      <c r="D174" s="85">
        <v>613.77</v>
      </c>
    </row>
    <row r="175" spans="1:4" s="181" customFormat="1" ht="12.75">
      <c r="A175" s="146">
        <v>2</v>
      </c>
      <c r="B175" s="84" t="s">
        <v>738</v>
      </c>
      <c r="C175" s="146">
        <v>2016</v>
      </c>
      <c r="D175" s="85">
        <v>734.31</v>
      </c>
    </row>
    <row r="176" spans="1:4" s="181" customFormat="1" ht="12.75">
      <c r="A176" s="146">
        <v>3</v>
      </c>
      <c r="B176" s="84" t="s">
        <v>739</v>
      </c>
      <c r="C176" s="146">
        <v>2016</v>
      </c>
      <c r="D176" s="85">
        <v>612.54</v>
      </c>
    </row>
    <row r="177" spans="1:4" s="181" customFormat="1" ht="12.75">
      <c r="A177" s="146">
        <v>4</v>
      </c>
      <c r="B177" s="84" t="s">
        <v>740</v>
      </c>
      <c r="C177" s="146">
        <v>2016</v>
      </c>
      <c r="D177" s="85">
        <v>305.04</v>
      </c>
    </row>
    <row r="178" spans="1:4" s="181" customFormat="1" ht="12.75">
      <c r="A178" s="146">
        <v>5</v>
      </c>
      <c r="B178" s="84" t="s">
        <v>741</v>
      </c>
      <c r="C178" s="146">
        <v>2016</v>
      </c>
      <c r="D178" s="85">
        <v>207.87</v>
      </c>
    </row>
    <row r="179" spans="1:4" s="181" customFormat="1" ht="12.75">
      <c r="A179" s="146">
        <v>6</v>
      </c>
      <c r="B179" s="84" t="s">
        <v>742</v>
      </c>
      <c r="C179" s="146">
        <v>2016</v>
      </c>
      <c r="D179" s="85">
        <v>98.4</v>
      </c>
    </row>
    <row r="180" spans="1:44" s="184" customFormat="1" ht="12.75">
      <c r="A180" s="11"/>
      <c r="B180" s="91"/>
      <c r="C180" s="11"/>
      <c r="D180" s="191">
        <f>SUM(D174:D179)</f>
        <v>2571.93</v>
      </c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</row>
    <row r="181" spans="1:4" s="181" customFormat="1" ht="12.75">
      <c r="A181" s="521" t="s">
        <v>195</v>
      </c>
      <c r="B181" s="521"/>
      <c r="C181" s="521"/>
      <c r="D181" s="521"/>
    </row>
    <row r="182" spans="1:4" s="181" customFormat="1" ht="14.25">
      <c r="A182" s="514" t="s">
        <v>1472</v>
      </c>
      <c r="B182" s="514"/>
      <c r="C182" s="514"/>
      <c r="D182" s="514"/>
    </row>
    <row r="183" spans="1:4" s="181" customFormat="1" ht="25.5">
      <c r="A183" s="185" t="s">
        <v>61</v>
      </c>
      <c r="B183" s="186" t="s">
        <v>70</v>
      </c>
      <c r="C183" s="185" t="s">
        <v>71</v>
      </c>
      <c r="D183" s="187" t="s">
        <v>72</v>
      </c>
    </row>
    <row r="184" spans="1:4" s="199" customFormat="1" ht="12.75">
      <c r="A184" s="213">
        <v>1</v>
      </c>
      <c r="B184" s="214" t="s">
        <v>396</v>
      </c>
      <c r="C184" s="213">
        <v>2015</v>
      </c>
      <c r="D184" s="215">
        <v>42668.7</v>
      </c>
    </row>
    <row r="185" spans="1:4" s="199" customFormat="1" ht="12.75">
      <c r="A185" s="213">
        <v>2</v>
      </c>
      <c r="B185" s="214" t="s">
        <v>471</v>
      </c>
      <c r="C185" s="213">
        <v>2015</v>
      </c>
      <c r="D185" s="215">
        <v>20159.7</v>
      </c>
    </row>
    <row r="186" spans="1:4" s="199" customFormat="1" ht="12.75">
      <c r="A186" s="213">
        <v>3</v>
      </c>
      <c r="B186" s="214" t="s">
        <v>472</v>
      </c>
      <c r="C186" s="213">
        <v>2015</v>
      </c>
      <c r="D186" s="215">
        <v>44501.4</v>
      </c>
    </row>
    <row r="187" spans="1:4" s="199" customFormat="1" ht="12.75">
      <c r="A187" s="213">
        <v>4</v>
      </c>
      <c r="B187" s="214" t="s">
        <v>473</v>
      </c>
      <c r="C187" s="213">
        <v>2015</v>
      </c>
      <c r="D187" s="215">
        <v>1549.8</v>
      </c>
    </row>
    <row r="188" spans="1:4" s="199" customFormat="1" ht="12.75">
      <c r="A188" s="213">
        <v>5</v>
      </c>
      <c r="B188" s="214" t="s">
        <v>474</v>
      </c>
      <c r="C188" s="213">
        <v>2015</v>
      </c>
      <c r="D188" s="215">
        <v>5299.04</v>
      </c>
    </row>
    <row r="189" spans="1:4" s="199" customFormat="1" ht="12.75">
      <c r="A189" s="213">
        <v>6</v>
      </c>
      <c r="B189" s="214" t="s">
        <v>475</v>
      </c>
      <c r="C189" s="213">
        <v>2015</v>
      </c>
      <c r="D189" s="215">
        <v>10947</v>
      </c>
    </row>
    <row r="190" spans="1:4" s="199" customFormat="1" ht="12.75">
      <c r="A190" s="213">
        <v>7</v>
      </c>
      <c r="B190" s="214" t="s">
        <v>476</v>
      </c>
      <c r="C190" s="213">
        <v>2015</v>
      </c>
      <c r="D190" s="215">
        <v>9225</v>
      </c>
    </row>
    <row r="191" spans="1:4" s="199" customFormat="1" ht="12.75">
      <c r="A191" s="213">
        <v>8</v>
      </c>
      <c r="B191" s="214" t="s">
        <v>477</v>
      </c>
      <c r="C191" s="213">
        <v>2015</v>
      </c>
      <c r="D191" s="215">
        <v>7380</v>
      </c>
    </row>
    <row r="192" spans="1:4" s="199" customFormat="1" ht="12.75">
      <c r="A192" s="213">
        <v>9</v>
      </c>
      <c r="B192" s="214" t="s">
        <v>744</v>
      </c>
      <c r="C192" s="213">
        <v>2016</v>
      </c>
      <c r="D192" s="215">
        <v>6703.5</v>
      </c>
    </row>
    <row r="193" spans="1:4" s="199" customFormat="1" ht="12.75">
      <c r="A193" s="213">
        <v>10</v>
      </c>
      <c r="B193" s="214" t="s">
        <v>745</v>
      </c>
      <c r="C193" s="213">
        <v>2016</v>
      </c>
      <c r="D193" s="215">
        <v>40617.06</v>
      </c>
    </row>
    <row r="194" spans="1:4" s="199" customFormat="1" ht="12.75">
      <c r="A194" s="213">
        <v>11</v>
      </c>
      <c r="B194" s="214" t="s">
        <v>746</v>
      </c>
      <c r="C194" s="213">
        <v>2016</v>
      </c>
      <c r="D194" s="215">
        <v>29698.35</v>
      </c>
    </row>
    <row r="195" spans="1:4" s="199" customFormat="1" ht="12.75">
      <c r="A195" s="213">
        <v>12</v>
      </c>
      <c r="B195" s="214" t="s">
        <v>747</v>
      </c>
      <c r="C195" s="213">
        <v>2016</v>
      </c>
      <c r="D195" s="215">
        <v>5721.96</v>
      </c>
    </row>
    <row r="196" spans="1:4" s="199" customFormat="1" ht="12.75">
      <c r="A196" s="213">
        <v>13</v>
      </c>
      <c r="B196" s="214" t="s">
        <v>748</v>
      </c>
      <c r="C196" s="213">
        <v>2017</v>
      </c>
      <c r="D196" s="215">
        <v>23247</v>
      </c>
    </row>
    <row r="197" spans="1:4" s="204" customFormat="1" ht="12.75" customHeight="1">
      <c r="A197" s="213">
        <v>14</v>
      </c>
      <c r="B197" s="216" t="s">
        <v>935</v>
      </c>
      <c r="C197" s="213">
        <v>2017</v>
      </c>
      <c r="D197" s="215">
        <v>67711.5</v>
      </c>
    </row>
    <row r="198" spans="1:4" s="204" customFormat="1" ht="12.75" customHeight="1">
      <c r="A198" s="213">
        <v>15</v>
      </c>
      <c r="B198" s="216" t="s">
        <v>936</v>
      </c>
      <c r="C198" s="213">
        <v>2017</v>
      </c>
      <c r="D198" s="215">
        <v>41302.33</v>
      </c>
    </row>
    <row r="199" spans="1:4" s="204" customFormat="1" ht="12.75" customHeight="1">
      <c r="A199" s="213">
        <v>16</v>
      </c>
      <c r="B199" s="216" t="s">
        <v>937</v>
      </c>
      <c r="C199" s="213">
        <v>2017</v>
      </c>
      <c r="D199" s="215">
        <v>2410.8</v>
      </c>
    </row>
    <row r="200" spans="1:4" s="204" customFormat="1" ht="12.75" customHeight="1">
      <c r="A200" s="213">
        <v>17</v>
      </c>
      <c r="B200" s="216" t="s">
        <v>938</v>
      </c>
      <c r="C200" s="213">
        <v>2017</v>
      </c>
      <c r="D200" s="215">
        <v>3611.28</v>
      </c>
    </row>
    <row r="201" spans="1:4" s="204" customFormat="1" ht="12.75" customHeight="1">
      <c r="A201" s="213">
        <v>18</v>
      </c>
      <c r="B201" s="26" t="s">
        <v>1100</v>
      </c>
      <c r="C201" s="146">
        <v>2018</v>
      </c>
      <c r="D201" s="85">
        <v>15768.6</v>
      </c>
    </row>
    <row r="202" spans="1:4" s="204" customFormat="1" ht="12.75" customHeight="1">
      <c r="A202" s="213">
        <v>19</v>
      </c>
      <c r="B202" s="26" t="s">
        <v>1101</v>
      </c>
      <c r="C202" s="146">
        <v>2018</v>
      </c>
      <c r="D202" s="85">
        <v>14649.99</v>
      </c>
    </row>
    <row r="203" spans="1:44" s="15" customFormat="1" ht="12.75" customHeight="1">
      <c r="A203" s="213">
        <v>20</v>
      </c>
      <c r="B203" s="193" t="s">
        <v>963</v>
      </c>
      <c r="C203" s="194">
        <v>2019</v>
      </c>
      <c r="D203" s="195">
        <v>4199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</row>
    <row r="204" spans="1:44" s="15" customFormat="1" ht="12.75" customHeight="1">
      <c r="A204" s="213">
        <v>21</v>
      </c>
      <c r="B204" s="193" t="s">
        <v>1242</v>
      </c>
      <c r="C204" s="194">
        <v>2019</v>
      </c>
      <c r="D204" s="195">
        <v>21953.04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</row>
    <row r="205" spans="1:44" s="15" customFormat="1" ht="12.75" customHeight="1">
      <c r="A205" s="213">
        <v>22</v>
      </c>
      <c r="B205" s="193" t="s">
        <v>1243</v>
      </c>
      <c r="C205" s="194">
        <v>2019</v>
      </c>
      <c r="D205" s="195">
        <v>31698.33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</row>
    <row r="206" spans="1:4" s="181" customFormat="1" ht="12.75">
      <c r="A206" s="146"/>
      <c r="B206" s="217"/>
      <c r="C206" s="146"/>
      <c r="D206" s="122">
        <f>SUM(D184:D205)</f>
        <v>451023.38</v>
      </c>
    </row>
    <row r="207" spans="1:44" s="218" customFormat="1" ht="14.25">
      <c r="A207" s="514" t="s">
        <v>1473</v>
      </c>
      <c r="B207" s="514"/>
      <c r="C207" s="514"/>
      <c r="D207" s="51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</row>
    <row r="208" spans="1:44" s="218" customFormat="1" ht="25.5">
      <c r="A208" s="185" t="s">
        <v>61</v>
      </c>
      <c r="B208" s="186" t="s">
        <v>73</v>
      </c>
      <c r="C208" s="185" t="s">
        <v>71</v>
      </c>
      <c r="D208" s="187" t="s">
        <v>72</v>
      </c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</row>
    <row r="209" spans="1:44" s="15" customFormat="1" ht="12.75">
      <c r="A209" s="194">
        <v>1</v>
      </c>
      <c r="B209" s="193" t="s">
        <v>369</v>
      </c>
      <c r="C209" s="194">
        <v>2019</v>
      </c>
      <c r="D209" s="85">
        <v>4328.37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</row>
    <row r="210" spans="1:4" s="181" customFormat="1" ht="12.75">
      <c r="A210" s="146"/>
      <c r="B210" s="217"/>
      <c r="C210" s="146"/>
      <c r="D210" s="122">
        <f>SUM(D209)</f>
        <v>4328.37</v>
      </c>
    </row>
    <row r="211" spans="1:44" s="218" customFormat="1" ht="14.25">
      <c r="A211" s="514" t="s">
        <v>901</v>
      </c>
      <c r="B211" s="514"/>
      <c r="C211" s="514"/>
      <c r="D211" s="51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</row>
    <row r="212" spans="1:44" s="218" customFormat="1" ht="25.5">
      <c r="A212" s="185" t="s">
        <v>61</v>
      </c>
      <c r="B212" s="186" t="s">
        <v>1198</v>
      </c>
      <c r="C212" s="185" t="s">
        <v>71</v>
      </c>
      <c r="D212" s="187" t="s">
        <v>72</v>
      </c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</row>
    <row r="213" spans="1:4" s="181" customFormat="1" ht="12.75">
      <c r="A213" s="146"/>
      <c r="B213" s="217"/>
      <c r="C213" s="146"/>
      <c r="D213" s="122">
        <v>0</v>
      </c>
    </row>
    <row r="214" spans="1:4" s="181" customFormat="1" ht="12.75">
      <c r="A214" s="146"/>
      <c r="B214" s="217"/>
      <c r="C214" s="146"/>
      <c r="D214" s="122">
        <f>SUM(D213)</f>
        <v>0</v>
      </c>
    </row>
    <row r="215" spans="1:44" s="184" customFormat="1" ht="12.75">
      <c r="A215" s="521" t="s">
        <v>199</v>
      </c>
      <c r="B215" s="521"/>
      <c r="C215" s="521"/>
      <c r="D215" s="52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</row>
    <row r="216" spans="1:44" s="184" customFormat="1" ht="14.25">
      <c r="A216" s="514" t="s">
        <v>1472</v>
      </c>
      <c r="B216" s="514"/>
      <c r="C216" s="514"/>
      <c r="D216" s="51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</row>
    <row r="217" spans="1:44" s="184" customFormat="1" ht="25.5">
      <c r="A217" s="185" t="s">
        <v>61</v>
      </c>
      <c r="B217" s="186" t="s">
        <v>70</v>
      </c>
      <c r="C217" s="185" t="s">
        <v>71</v>
      </c>
      <c r="D217" s="187" t="s">
        <v>72</v>
      </c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</row>
    <row r="218" spans="1:4" s="181" customFormat="1" ht="12.75">
      <c r="A218" s="79">
        <v>1</v>
      </c>
      <c r="B218" s="188" t="s">
        <v>388</v>
      </c>
      <c r="C218" s="79">
        <v>2015</v>
      </c>
      <c r="D218" s="86">
        <v>2430</v>
      </c>
    </row>
    <row r="219" spans="1:4" s="181" customFormat="1" ht="25.5">
      <c r="A219" s="79">
        <v>2</v>
      </c>
      <c r="B219" s="84" t="s">
        <v>467</v>
      </c>
      <c r="C219" s="79">
        <v>2016</v>
      </c>
      <c r="D219" s="86">
        <v>3420</v>
      </c>
    </row>
    <row r="220" spans="1:4" s="181" customFormat="1" ht="25.5">
      <c r="A220" s="79">
        <v>3</v>
      </c>
      <c r="B220" s="84" t="s">
        <v>468</v>
      </c>
      <c r="C220" s="79">
        <v>2016</v>
      </c>
      <c r="D220" s="86">
        <v>1350</v>
      </c>
    </row>
    <row r="221" spans="1:4" s="181" customFormat="1" ht="12.75">
      <c r="A221" s="79">
        <v>4</v>
      </c>
      <c r="B221" s="84" t="s">
        <v>719</v>
      </c>
      <c r="C221" s="79">
        <v>2016</v>
      </c>
      <c r="D221" s="86">
        <v>1998</v>
      </c>
    </row>
    <row r="222" spans="1:4" s="181" customFormat="1" ht="12.75">
      <c r="A222" s="79">
        <v>5</v>
      </c>
      <c r="B222" s="84" t="s">
        <v>720</v>
      </c>
      <c r="C222" s="79">
        <v>2017</v>
      </c>
      <c r="D222" s="86">
        <v>830</v>
      </c>
    </row>
    <row r="223" spans="1:4" s="181" customFormat="1" ht="12.75">
      <c r="A223" s="79">
        <v>6</v>
      </c>
      <c r="B223" s="219" t="s">
        <v>1227</v>
      </c>
      <c r="C223" s="220">
        <v>2017</v>
      </c>
      <c r="D223" s="221">
        <v>1948.32</v>
      </c>
    </row>
    <row r="224" spans="1:4" s="181" customFormat="1" ht="12.75">
      <c r="A224" s="79">
        <v>7</v>
      </c>
      <c r="B224" s="219" t="s">
        <v>1227</v>
      </c>
      <c r="C224" s="220">
        <v>2017</v>
      </c>
      <c r="D224" s="221">
        <v>1948.32</v>
      </c>
    </row>
    <row r="225" spans="1:4" s="181" customFormat="1" ht="12.75">
      <c r="A225" s="79">
        <v>8</v>
      </c>
      <c r="B225" s="219" t="s">
        <v>1228</v>
      </c>
      <c r="C225" s="220">
        <v>2017</v>
      </c>
      <c r="D225" s="221">
        <v>3493.2</v>
      </c>
    </row>
    <row r="226" spans="1:4" s="181" customFormat="1" ht="12.75">
      <c r="A226" s="79">
        <v>9</v>
      </c>
      <c r="B226" s="219" t="s">
        <v>1474</v>
      </c>
      <c r="C226" s="222">
        <v>2019</v>
      </c>
      <c r="D226" s="221">
        <v>2700</v>
      </c>
    </row>
    <row r="227" spans="1:4" s="181" customFormat="1" ht="12.75">
      <c r="A227" s="79">
        <v>10</v>
      </c>
      <c r="B227" s="219" t="s">
        <v>1474</v>
      </c>
      <c r="C227" s="222">
        <v>2019</v>
      </c>
      <c r="D227" s="221">
        <v>2700</v>
      </c>
    </row>
    <row r="228" spans="1:4" s="181" customFormat="1" ht="12.75">
      <c r="A228" s="79">
        <v>11</v>
      </c>
      <c r="B228" s="219" t="s">
        <v>1474</v>
      </c>
      <c r="C228" s="222">
        <v>2019</v>
      </c>
      <c r="D228" s="221">
        <v>2700</v>
      </c>
    </row>
    <row r="229" spans="1:4" s="181" customFormat="1" ht="12.75">
      <c r="A229" s="79">
        <v>12</v>
      </c>
      <c r="B229" s="219" t="s">
        <v>1474</v>
      </c>
      <c r="C229" s="222">
        <v>2019</v>
      </c>
      <c r="D229" s="221">
        <v>2700</v>
      </c>
    </row>
    <row r="230" spans="1:4" s="181" customFormat="1" ht="12.75">
      <c r="A230" s="79">
        <v>13</v>
      </c>
      <c r="B230" s="219" t="s">
        <v>1474</v>
      </c>
      <c r="C230" s="222">
        <v>2019</v>
      </c>
      <c r="D230" s="221">
        <v>2700</v>
      </c>
    </row>
    <row r="231" spans="1:4" s="181" customFormat="1" ht="12.75">
      <c r="A231" s="79">
        <v>14</v>
      </c>
      <c r="B231" s="219" t="s">
        <v>1474</v>
      </c>
      <c r="C231" s="222">
        <v>2019</v>
      </c>
      <c r="D231" s="221">
        <v>2700</v>
      </c>
    </row>
    <row r="232" spans="1:4" s="181" customFormat="1" ht="12.75">
      <c r="A232" s="79">
        <v>15</v>
      </c>
      <c r="B232" s="219" t="s">
        <v>1474</v>
      </c>
      <c r="C232" s="222">
        <v>2019</v>
      </c>
      <c r="D232" s="221">
        <v>2700</v>
      </c>
    </row>
    <row r="233" spans="1:4" s="181" customFormat="1" ht="12.75">
      <c r="A233" s="79">
        <v>16</v>
      </c>
      <c r="B233" s="219" t="s">
        <v>1474</v>
      </c>
      <c r="C233" s="222">
        <v>2019</v>
      </c>
      <c r="D233" s="221">
        <v>2700</v>
      </c>
    </row>
    <row r="234" spans="1:4" s="181" customFormat="1" ht="12.75">
      <c r="A234" s="79">
        <v>17</v>
      </c>
      <c r="B234" s="219" t="s">
        <v>1229</v>
      </c>
      <c r="C234" s="222">
        <v>2019</v>
      </c>
      <c r="D234" s="221">
        <v>3000</v>
      </c>
    </row>
    <row r="235" spans="1:4" s="181" customFormat="1" ht="12.75">
      <c r="A235" s="79">
        <v>18</v>
      </c>
      <c r="B235" s="26" t="s">
        <v>940</v>
      </c>
      <c r="C235" s="146">
        <v>2017</v>
      </c>
      <c r="D235" s="85">
        <v>2850</v>
      </c>
    </row>
    <row r="236" spans="1:4" s="181" customFormat="1" ht="12.75">
      <c r="A236" s="79">
        <v>19</v>
      </c>
      <c r="B236" s="26" t="s">
        <v>941</v>
      </c>
      <c r="C236" s="146">
        <v>2017</v>
      </c>
      <c r="D236" s="85">
        <v>460</v>
      </c>
    </row>
    <row r="237" spans="1:4" s="181" customFormat="1" ht="12.75">
      <c r="A237" s="79">
        <v>20</v>
      </c>
      <c r="B237" s="26" t="s">
        <v>228</v>
      </c>
      <c r="C237" s="146">
        <v>2017</v>
      </c>
      <c r="D237" s="85">
        <v>3499</v>
      </c>
    </row>
    <row r="238" spans="1:4" s="181" customFormat="1" ht="12.75">
      <c r="A238" s="79">
        <v>21</v>
      </c>
      <c r="B238" s="26" t="s">
        <v>1586</v>
      </c>
      <c r="C238" s="150">
        <v>2020</v>
      </c>
      <c r="D238" s="85">
        <v>2499</v>
      </c>
    </row>
    <row r="239" spans="1:4" s="181" customFormat="1" ht="12.75">
      <c r="A239" s="79">
        <v>22</v>
      </c>
      <c r="B239" s="26" t="s">
        <v>1587</v>
      </c>
      <c r="C239" s="150">
        <v>2020</v>
      </c>
      <c r="D239" s="85">
        <v>2899</v>
      </c>
    </row>
    <row r="240" spans="1:4" s="181" customFormat="1" ht="12.75">
      <c r="A240" s="79"/>
      <c r="B240" s="26"/>
      <c r="C240" s="146"/>
      <c r="D240" s="122">
        <f>SUM(D218:D239)</f>
        <v>54224.84</v>
      </c>
    </row>
    <row r="241" spans="1:44" s="218" customFormat="1" ht="14.25">
      <c r="A241" s="514" t="s">
        <v>1473</v>
      </c>
      <c r="B241" s="514"/>
      <c r="C241" s="514"/>
      <c r="D241" s="51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</row>
    <row r="242" spans="1:44" s="218" customFormat="1" ht="25.5">
      <c r="A242" s="185" t="s">
        <v>61</v>
      </c>
      <c r="B242" s="186" t="s">
        <v>73</v>
      </c>
      <c r="C242" s="185" t="s">
        <v>71</v>
      </c>
      <c r="D242" s="187" t="s">
        <v>72</v>
      </c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</row>
    <row r="243" spans="1:4" s="181" customFormat="1" ht="12.75">
      <c r="A243" s="146">
        <v>1</v>
      </c>
      <c r="B243" s="188" t="s">
        <v>390</v>
      </c>
      <c r="C243" s="79">
        <v>2015</v>
      </c>
      <c r="D243" s="86">
        <v>1999</v>
      </c>
    </row>
    <row r="244" spans="1:4" s="181" customFormat="1" ht="12.75">
      <c r="A244" s="146">
        <v>2</v>
      </c>
      <c r="B244" s="188" t="s">
        <v>469</v>
      </c>
      <c r="C244" s="79">
        <v>2016</v>
      </c>
      <c r="D244" s="86">
        <v>1980</v>
      </c>
    </row>
    <row r="245" spans="1:4" s="181" customFormat="1" ht="12.75">
      <c r="A245" s="146">
        <v>3</v>
      </c>
      <c r="B245" s="188" t="s">
        <v>721</v>
      </c>
      <c r="C245" s="79">
        <v>2016</v>
      </c>
      <c r="D245" s="86">
        <v>2500</v>
      </c>
    </row>
    <row r="246" spans="1:4" s="181" customFormat="1" ht="12.75">
      <c r="A246" s="146">
        <v>4</v>
      </c>
      <c r="B246" s="188" t="s">
        <v>722</v>
      </c>
      <c r="C246" s="79">
        <v>2016</v>
      </c>
      <c r="D246" s="86">
        <v>2830</v>
      </c>
    </row>
    <row r="247" spans="1:4" s="181" customFormat="1" ht="12.75">
      <c r="A247" s="146">
        <v>5</v>
      </c>
      <c r="B247" s="188" t="s">
        <v>723</v>
      </c>
      <c r="C247" s="79">
        <v>2016</v>
      </c>
      <c r="D247" s="86">
        <v>1599</v>
      </c>
    </row>
    <row r="248" spans="1:4" s="181" customFormat="1" ht="12.75">
      <c r="A248" s="146">
        <v>6</v>
      </c>
      <c r="B248" s="188" t="s">
        <v>684</v>
      </c>
      <c r="C248" s="79">
        <v>2017</v>
      </c>
      <c r="D248" s="86">
        <v>2600</v>
      </c>
    </row>
    <row r="249" spans="1:4" s="181" customFormat="1" ht="12.75">
      <c r="A249" s="146">
        <v>7</v>
      </c>
      <c r="B249" s="188" t="s">
        <v>684</v>
      </c>
      <c r="C249" s="79">
        <v>2017</v>
      </c>
      <c r="D249" s="86">
        <v>2600</v>
      </c>
    </row>
    <row r="250" spans="1:4" s="181" customFormat="1" ht="12.75">
      <c r="A250" s="146">
        <v>8</v>
      </c>
      <c r="B250" s="188" t="s">
        <v>685</v>
      </c>
      <c r="C250" s="79">
        <v>2017</v>
      </c>
      <c r="D250" s="86">
        <v>970</v>
      </c>
    </row>
    <row r="251" spans="1:4" s="181" customFormat="1" ht="12.75">
      <c r="A251" s="146">
        <v>9</v>
      </c>
      <c r="B251" s="188" t="s">
        <v>686</v>
      </c>
      <c r="C251" s="79">
        <v>2017</v>
      </c>
      <c r="D251" s="86">
        <v>1400</v>
      </c>
    </row>
    <row r="252" spans="1:4" s="181" customFormat="1" ht="14.25">
      <c r="A252" s="146">
        <v>10</v>
      </c>
      <c r="B252" s="223" t="s">
        <v>939</v>
      </c>
      <c r="C252" s="224">
        <v>2017</v>
      </c>
      <c r="D252" s="225">
        <v>2340</v>
      </c>
    </row>
    <row r="253" spans="1:4" s="181" customFormat="1" ht="12.75">
      <c r="A253" s="146">
        <v>11</v>
      </c>
      <c r="B253" s="188" t="s">
        <v>685</v>
      </c>
      <c r="C253" s="79">
        <v>2017</v>
      </c>
      <c r="D253" s="86">
        <v>720</v>
      </c>
    </row>
    <row r="254" spans="1:4" s="75" customFormat="1" ht="12.75">
      <c r="A254" s="146">
        <v>12</v>
      </c>
      <c r="B254" s="226" t="s">
        <v>995</v>
      </c>
      <c r="C254" s="227">
        <v>2017</v>
      </c>
      <c r="D254" s="228">
        <v>2850</v>
      </c>
    </row>
    <row r="255" spans="1:4" s="75" customFormat="1" ht="12.75">
      <c r="A255" s="146">
        <v>13</v>
      </c>
      <c r="B255" s="226" t="s">
        <v>434</v>
      </c>
      <c r="C255" s="227">
        <v>2017</v>
      </c>
      <c r="D255" s="228">
        <v>3499</v>
      </c>
    </row>
    <row r="256" spans="1:4" s="75" customFormat="1" ht="15" customHeight="1">
      <c r="A256" s="146">
        <v>14</v>
      </c>
      <c r="B256" s="226" t="s">
        <v>703</v>
      </c>
      <c r="C256" s="227">
        <v>2017</v>
      </c>
      <c r="D256" s="228">
        <v>779</v>
      </c>
    </row>
    <row r="257" spans="1:4" s="75" customFormat="1" ht="12.75">
      <c r="A257" s="146">
        <v>15</v>
      </c>
      <c r="B257" s="226" t="s">
        <v>996</v>
      </c>
      <c r="C257" s="227">
        <v>2018</v>
      </c>
      <c r="D257" s="228">
        <v>1750</v>
      </c>
    </row>
    <row r="258" spans="1:4" s="75" customFormat="1" ht="19.5" customHeight="1">
      <c r="A258" s="146">
        <v>16</v>
      </c>
      <c r="B258" s="226" t="s">
        <v>997</v>
      </c>
      <c r="C258" s="227">
        <v>2018</v>
      </c>
      <c r="D258" s="228">
        <v>3185.7</v>
      </c>
    </row>
    <row r="259" spans="1:4" s="75" customFormat="1" ht="12.75">
      <c r="A259" s="146">
        <v>17</v>
      </c>
      <c r="B259" s="226" t="s">
        <v>998</v>
      </c>
      <c r="C259" s="227">
        <v>2018</v>
      </c>
      <c r="D259" s="228">
        <v>3200</v>
      </c>
    </row>
    <row r="260" spans="1:4" s="75" customFormat="1" ht="12.75">
      <c r="A260" s="146">
        <v>18</v>
      </c>
      <c r="B260" s="226" t="s">
        <v>1082</v>
      </c>
      <c r="C260" s="229">
        <v>2018</v>
      </c>
      <c r="D260" s="86">
        <v>1080</v>
      </c>
    </row>
    <row r="261" spans="1:4" s="75" customFormat="1" ht="12.75">
      <c r="A261" s="146">
        <v>19</v>
      </c>
      <c r="B261" s="226" t="s">
        <v>1083</v>
      </c>
      <c r="C261" s="229">
        <v>2018</v>
      </c>
      <c r="D261" s="86">
        <v>2950</v>
      </c>
    </row>
    <row r="262" spans="1:4" s="75" customFormat="1" ht="12.75">
      <c r="A262" s="146">
        <v>20</v>
      </c>
      <c r="B262" s="226" t="s">
        <v>1084</v>
      </c>
      <c r="C262" s="229">
        <v>2018</v>
      </c>
      <c r="D262" s="86">
        <v>7995</v>
      </c>
    </row>
    <row r="263" spans="1:4" s="75" customFormat="1" ht="12.75">
      <c r="A263" s="146">
        <v>21</v>
      </c>
      <c r="B263" s="226" t="s">
        <v>1085</v>
      </c>
      <c r="C263" s="229">
        <v>2019</v>
      </c>
      <c r="D263" s="86">
        <v>2900</v>
      </c>
    </row>
    <row r="264" spans="1:4" s="181" customFormat="1" ht="12.75">
      <c r="A264" s="146">
        <v>22</v>
      </c>
      <c r="B264" s="230" t="s">
        <v>1230</v>
      </c>
      <c r="C264" s="229">
        <v>2019</v>
      </c>
      <c r="D264" s="86">
        <v>2424.33</v>
      </c>
    </row>
    <row r="265" spans="1:4" s="181" customFormat="1" ht="12.75">
      <c r="A265" s="146">
        <v>23</v>
      </c>
      <c r="B265" s="230" t="s">
        <v>1230</v>
      </c>
      <c r="C265" s="229">
        <v>2019</v>
      </c>
      <c r="D265" s="86">
        <v>2424.33</v>
      </c>
    </row>
    <row r="266" spans="1:4" s="181" customFormat="1" ht="12.75">
      <c r="A266" s="146">
        <v>24</v>
      </c>
      <c r="B266" s="230" t="s">
        <v>1231</v>
      </c>
      <c r="C266" s="229">
        <v>2019</v>
      </c>
      <c r="D266" s="86">
        <v>3442.77</v>
      </c>
    </row>
    <row r="267" spans="1:4" s="181" customFormat="1" ht="12.75">
      <c r="A267" s="146">
        <v>25</v>
      </c>
      <c r="B267" s="226" t="s">
        <v>1232</v>
      </c>
      <c r="C267" s="229">
        <v>2019</v>
      </c>
      <c r="D267" s="86">
        <v>3000</v>
      </c>
    </row>
    <row r="268" spans="1:4" s="181" customFormat="1" ht="12.75">
      <c r="A268" s="146">
        <v>26</v>
      </c>
      <c r="B268" s="226" t="s">
        <v>1232</v>
      </c>
      <c r="C268" s="229">
        <v>2019</v>
      </c>
      <c r="D268" s="86">
        <v>3000</v>
      </c>
    </row>
    <row r="269" spans="1:4" s="181" customFormat="1" ht="12.75">
      <c r="A269" s="146">
        <v>27</v>
      </c>
      <c r="B269" s="226" t="s">
        <v>1232</v>
      </c>
      <c r="C269" s="229">
        <v>2019</v>
      </c>
      <c r="D269" s="86">
        <v>3000</v>
      </c>
    </row>
    <row r="270" spans="1:4" s="181" customFormat="1" ht="12.75">
      <c r="A270" s="146">
        <v>28</v>
      </c>
      <c r="B270" s="226" t="s">
        <v>1232</v>
      </c>
      <c r="C270" s="229">
        <v>2019</v>
      </c>
      <c r="D270" s="86">
        <v>3000</v>
      </c>
    </row>
    <row r="271" spans="1:4" s="181" customFormat="1" ht="12.75">
      <c r="A271" s="146">
        <v>29</v>
      </c>
      <c r="B271" s="230" t="s">
        <v>1233</v>
      </c>
      <c r="C271" s="229">
        <v>2019</v>
      </c>
      <c r="D271" s="86">
        <v>1107</v>
      </c>
    </row>
    <row r="272" spans="1:4" s="181" customFormat="1" ht="12.75">
      <c r="A272" s="146">
        <v>30</v>
      </c>
      <c r="B272" s="230" t="s">
        <v>1234</v>
      </c>
      <c r="C272" s="229">
        <v>2020</v>
      </c>
      <c r="D272" s="86">
        <v>1586.7</v>
      </c>
    </row>
    <row r="273" spans="1:5" s="181" customFormat="1" ht="42.75" customHeight="1">
      <c r="A273" s="146">
        <v>31</v>
      </c>
      <c r="B273" s="230" t="s">
        <v>1394</v>
      </c>
      <c r="C273" s="229">
        <v>2020</v>
      </c>
      <c r="D273" s="86">
        <v>302595.99</v>
      </c>
      <c r="E273" s="492" t="s">
        <v>1585</v>
      </c>
    </row>
    <row r="274" spans="1:4" s="181" customFormat="1" ht="12.75">
      <c r="A274" s="146"/>
      <c r="B274" s="217"/>
      <c r="C274" s="146"/>
      <c r="D274" s="122">
        <f>SUM(D243:D273)</f>
        <v>377307.82</v>
      </c>
    </row>
    <row r="275" spans="1:44" s="218" customFormat="1" ht="14.25">
      <c r="A275" s="514" t="s">
        <v>901</v>
      </c>
      <c r="B275" s="514"/>
      <c r="C275" s="514"/>
      <c r="D275" s="514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</row>
    <row r="276" spans="1:44" s="218" customFormat="1" ht="25.5">
      <c r="A276" s="185" t="s">
        <v>61</v>
      </c>
      <c r="B276" s="186" t="s">
        <v>1198</v>
      </c>
      <c r="C276" s="185" t="s">
        <v>71</v>
      </c>
      <c r="D276" s="187" t="s">
        <v>72</v>
      </c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</row>
    <row r="277" spans="1:44" s="218" customFormat="1" ht="12.75">
      <c r="A277" s="146"/>
      <c r="B277" s="217"/>
      <c r="C277" s="146"/>
      <c r="D277" s="122">
        <v>0</v>
      </c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  <c r="AR277" s="181"/>
    </row>
    <row r="278" spans="1:44" s="218" customFormat="1" ht="12.75">
      <c r="A278" s="146"/>
      <c r="B278" s="217"/>
      <c r="C278" s="146"/>
      <c r="D278" s="122">
        <f>SUM(D277)</f>
        <v>0</v>
      </c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</row>
    <row r="279" spans="1:44" s="184" customFormat="1" ht="12.75">
      <c r="A279" s="521" t="s">
        <v>782</v>
      </c>
      <c r="B279" s="521"/>
      <c r="C279" s="521"/>
      <c r="D279" s="52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</row>
    <row r="280" spans="1:44" s="184" customFormat="1" ht="14.25">
      <c r="A280" s="514" t="s">
        <v>1472</v>
      </c>
      <c r="B280" s="514"/>
      <c r="C280" s="514"/>
      <c r="D280" s="514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</row>
    <row r="281" spans="1:44" s="184" customFormat="1" ht="25.5">
      <c r="A281" s="185" t="s">
        <v>61</v>
      </c>
      <c r="B281" s="186" t="s">
        <v>70</v>
      </c>
      <c r="C281" s="185" t="s">
        <v>71</v>
      </c>
      <c r="D281" s="187" t="s">
        <v>72</v>
      </c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</row>
    <row r="282" spans="1:8" s="181" customFormat="1" ht="12.75">
      <c r="A282" s="146">
        <v>1</v>
      </c>
      <c r="B282" s="84" t="s">
        <v>398</v>
      </c>
      <c r="C282" s="146">
        <v>2015</v>
      </c>
      <c r="D282" s="85">
        <v>430</v>
      </c>
      <c r="F282" s="231"/>
      <c r="G282" s="231"/>
      <c r="H282" s="232"/>
    </row>
    <row r="283" spans="1:8" s="181" customFormat="1" ht="12.75">
      <c r="A283" s="146">
        <v>2</v>
      </c>
      <c r="B283" s="84" t="s">
        <v>399</v>
      </c>
      <c r="C283" s="146">
        <v>2015</v>
      </c>
      <c r="D283" s="85">
        <v>1790</v>
      </c>
      <c r="F283" s="231"/>
      <c r="G283" s="231"/>
      <c r="H283" s="232"/>
    </row>
    <row r="284" spans="1:8" s="181" customFormat="1" ht="12.75">
      <c r="A284" s="146">
        <v>3</v>
      </c>
      <c r="B284" s="84" t="s">
        <v>400</v>
      </c>
      <c r="C284" s="146">
        <v>2015</v>
      </c>
      <c r="D284" s="85">
        <v>1790</v>
      </c>
      <c r="F284" s="231"/>
      <c r="G284" s="231"/>
      <c r="H284" s="232"/>
    </row>
    <row r="285" spans="1:8" s="181" customFormat="1" ht="12.75">
      <c r="A285" s="146">
        <v>4</v>
      </c>
      <c r="B285" s="84" t="s">
        <v>401</v>
      </c>
      <c r="C285" s="146">
        <v>2015</v>
      </c>
      <c r="D285" s="85">
        <v>3490</v>
      </c>
      <c r="F285" s="231"/>
      <c r="G285" s="231"/>
      <c r="H285" s="232"/>
    </row>
    <row r="286" spans="1:8" s="181" customFormat="1" ht="12.75">
      <c r="A286" s="146">
        <v>5</v>
      </c>
      <c r="B286" s="84" t="s">
        <v>402</v>
      </c>
      <c r="C286" s="146">
        <v>2015</v>
      </c>
      <c r="D286" s="85">
        <v>2030</v>
      </c>
      <c r="F286" s="231"/>
      <c r="G286" s="231"/>
      <c r="H286" s="232"/>
    </row>
    <row r="287" spans="1:8" s="181" customFormat="1" ht="12.75">
      <c r="A287" s="146">
        <v>6</v>
      </c>
      <c r="B287" s="84" t="s">
        <v>399</v>
      </c>
      <c r="C287" s="146">
        <v>2015</v>
      </c>
      <c r="D287" s="85">
        <v>1870</v>
      </c>
      <c r="F287" s="231"/>
      <c r="G287" s="231"/>
      <c r="H287" s="232"/>
    </row>
    <row r="288" spans="1:8" s="181" customFormat="1" ht="12.75">
      <c r="A288" s="146">
        <v>7</v>
      </c>
      <c r="B288" s="84" t="s">
        <v>389</v>
      </c>
      <c r="C288" s="146">
        <v>2015</v>
      </c>
      <c r="D288" s="85">
        <v>1900</v>
      </c>
      <c r="F288" s="231"/>
      <c r="G288" s="231"/>
      <c r="H288" s="232"/>
    </row>
    <row r="289" spans="1:8" s="181" customFormat="1" ht="12.75">
      <c r="A289" s="146">
        <v>8</v>
      </c>
      <c r="B289" s="84" t="s">
        <v>389</v>
      </c>
      <c r="C289" s="146">
        <v>2015</v>
      </c>
      <c r="D289" s="85">
        <v>1780</v>
      </c>
      <c r="F289" s="231"/>
      <c r="G289" s="231"/>
      <c r="H289" s="232"/>
    </row>
    <row r="290" spans="1:8" s="181" customFormat="1" ht="12.75">
      <c r="A290" s="146">
        <v>9</v>
      </c>
      <c r="B290" s="84" t="s">
        <v>398</v>
      </c>
      <c r="C290" s="146">
        <v>2015</v>
      </c>
      <c r="D290" s="85">
        <v>445</v>
      </c>
      <c r="F290" s="231"/>
      <c r="G290" s="231"/>
      <c r="H290" s="232"/>
    </row>
    <row r="291" spans="1:8" s="181" customFormat="1" ht="12.75">
      <c r="A291" s="146">
        <v>10</v>
      </c>
      <c r="B291" s="84" t="s">
        <v>494</v>
      </c>
      <c r="C291" s="146">
        <v>2015</v>
      </c>
      <c r="D291" s="85">
        <v>3390</v>
      </c>
      <c r="F291" s="231"/>
      <c r="G291" s="231"/>
      <c r="H291" s="232"/>
    </row>
    <row r="292" spans="1:8" s="181" customFormat="1" ht="12.75">
      <c r="A292" s="146">
        <v>11</v>
      </c>
      <c r="B292" s="84" t="s">
        <v>178</v>
      </c>
      <c r="C292" s="146">
        <v>2016</v>
      </c>
      <c r="D292" s="85">
        <v>619</v>
      </c>
      <c r="F292" s="231"/>
      <c r="G292" s="231"/>
      <c r="H292" s="232"/>
    </row>
    <row r="293" spans="1:8" s="181" customFormat="1" ht="12.75">
      <c r="A293" s="146">
        <v>12</v>
      </c>
      <c r="B293" s="84" t="s">
        <v>785</v>
      </c>
      <c r="C293" s="146">
        <v>2017</v>
      </c>
      <c r="D293" s="85">
        <v>2600</v>
      </c>
      <c r="F293" s="231"/>
      <c r="G293" s="231"/>
      <c r="H293" s="232"/>
    </row>
    <row r="294" spans="1:8" s="181" customFormat="1" ht="12.75">
      <c r="A294" s="146">
        <v>13</v>
      </c>
      <c r="B294" s="84" t="s">
        <v>1065</v>
      </c>
      <c r="C294" s="146">
        <v>2019</v>
      </c>
      <c r="D294" s="85">
        <v>2900</v>
      </c>
      <c r="F294" s="231"/>
      <c r="G294" s="231"/>
      <c r="H294" s="232"/>
    </row>
    <row r="295" spans="1:8" s="181" customFormat="1" ht="12.75">
      <c r="A295" s="146">
        <v>14</v>
      </c>
      <c r="B295" s="84" t="s">
        <v>1065</v>
      </c>
      <c r="C295" s="146">
        <v>2019</v>
      </c>
      <c r="D295" s="85">
        <v>2900</v>
      </c>
      <c r="F295" s="231"/>
      <c r="G295" s="231"/>
      <c r="H295" s="232"/>
    </row>
    <row r="296" spans="1:44" s="15" customFormat="1" ht="12.75">
      <c r="A296" s="146">
        <v>15</v>
      </c>
      <c r="B296" s="193" t="s">
        <v>1256</v>
      </c>
      <c r="C296" s="194">
        <v>2019</v>
      </c>
      <c r="D296" s="195">
        <v>2900</v>
      </c>
      <c r="E296" s="75"/>
      <c r="F296" s="231"/>
      <c r="G296" s="231"/>
      <c r="H296" s="232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</row>
    <row r="297" spans="1:44" s="15" customFormat="1" ht="12.75">
      <c r="A297" s="146">
        <v>16</v>
      </c>
      <c r="B297" s="193" t="s">
        <v>1256</v>
      </c>
      <c r="C297" s="194">
        <v>2019</v>
      </c>
      <c r="D297" s="195">
        <v>2900</v>
      </c>
      <c r="E297" s="75"/>
      <c r="F297" s="231"/>
      <c r="G297" s="231"/>
      <c r="H297" s="232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</row>
    <row r="298" spans="1:44" s="15" customFormat="1" ht="12.75">
      <c r="A298" s="146">
        <v>17</v>
      </c>
      <c r="B298" s="193" t="s">
        <v>1257</v>
      </c>
      <c r="C298" s="194">
        <v>2020</v>
      </c>
      <c r="D298" s="195">
        <v>9990.9</v>
      </c>
      <c r="E298" s="75"/>
      <c r="F298" s="231"/>
      <c r="G298" s="231"/>
      <c r="H298" s="232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</row>
    <row r="299" spans="1:8" s="75" customFormat="1" ht="12.75">
      <c r="A299" s="146">
        <v>18</v>
      </c>
      <c r="B299" s="26" t="s">
        <v>1003</v>
      </c>
      <c r="C299" s="146">
        <v>2018</v>
      </c>
      <c r="D299" s="85">
        <v>700</v>
      </c>
      <c r="F299" s="231"/>
      <c r="G299" s="231"/>
      <c r="H299" s="232"/>
    </row>
    <row r="300" spans="1:4" s="75" customFormat="1" ht="12.75">
      <c r="A300" s="146">
        <v>19</v>
      </c>
      <c r="B300" s="26" t="s">
        <v>1003</v>
      </c>
      <c r="C300" s="146">
        <v>2018</v>
      </c>
      <c r="D300" s="85">
        <v>700</v>
      </c>
    </row>
    <row r="301" spans="1:4" s="181" customFormat="1" ht="12.75">
      <c r="A301" s="146"/>
      <c r="B301" s="217" t="s">
        <v>69</v>
      </c>
      <c r="C301" s="146"/>
      <c r="D301" s="122">
        <f>SUM(D282:D300)</f>
        <v>45124.9</v>
      </c>
    </row>
    <row r="302" spans="1:44" s="218" customFormat="1" ht="14.25">
      <c r="A302" s="514" t="s">
        <v>1473</v>
      </c>
      <c r="B302" s="514"/>
      <c r="C302" s="514"/>
      <c r="D302" s="514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</row>
    <row r="303" spans="1:44" s="218" customFormat="1" ht="25.5">
      <c r="A303" s="185" t="s">
        <v>61</v>
      </c>
      <c r="B303" s="186" t="s">
        <v>73</v>
      </c>
      <c r="C303" s="185" t="s">
        <v>71</v>
      </c>
      <c r="D303" s="187" t="s">
        <v>72</v>
      </c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</row>
    <row r="304" spans="1:4" s="75" customFormat="1" ht="12.75">
      <c r="A304" s="146">
        <v>1</v>
      </c>
      <c r="B304" s="26" t="s">
        <v>925</v>
      </c>
      <c r="C304" s="146">
        <v>2017</v>
      </c>
      <c r="D304" s="85">
        <v>3450</v>
      </c>
    </row>
    <row r="305" spans="1:4" s="75" customFormat="1" ht="12.75">
      <c r="A305" s="146">
        <v>2</v>
      </c>
      <c r="B305" s="26" t="s">
        <v>925</v>
      </c>
      <c r="C305" s="146">
        <v>2017</v>
      </c>
      <c r="D305" s="85">
        <v>3450</v>
      </c>
    </row>
    <row r="306" spans="1:4" s="75" customFormat="1" ht="12.75">
      <c r="A306" s="146">
        <v>3</v>
      </c>
      <c r="B306" s="26" t="s">
        <v>1004</v>
      </c>
      <c r="C306" s="146">
        <v>2018</v>
      </c>
      <c r="D306" s="85">
        <v>900</v>
      </c>
    </row>
    <row r="307" spans="1:4" s="75" customFormat="1" ht="12.75">
      <c r="A307" s="146">
        <v>4</v>
      </c>
      <c r="B307" s="26" t="s">
        <v>1004</v>
      </c>
      <c r="C307" s="146">
        <v>2018</v>
      </c>
      <c r="D307" s="85">
        <v>900</v>
      </c>
    </row>
    <row r="308" spans="1:44" s="184" customFormat="1" ht="12.75">
      <c r="A308" s="11"/>
      <c r="B308" s="190" t="s">
        <v>69</v>
      </c>
      <c r="C308" s="11"/>
      <c r="D308" s="191">
        <f>SUM(D304:D307)</f>
        <v>8700</v>
      </c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1"/>
      <c r="AR308" s="181"/>
    </row>
    <row r="309" spans="1:44" s="218" customFormat="1" ht="14.25">
      <c r="A309" s="514" t="s">
        <v>901</v>
      </c>
      <c r="B309" s="514"/>
      <c r="C309" s="514"/>
      <c r="D309" s="514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</row>
    <row r="310" spans="1:44" s="218" customFormat="1" ht="25.5">
      <c r="A310" s="185" t="s">
        <v>61</v>
      </c>
      <c r="B310" s="186" t="s">
        <v>1198</v>
      </c>
      <c r="C310" s="185" t="s">
        <v>71</v>
      </c>
      <c r="D310" s="187" t="s">
        <v>72</v>
      </c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1"/>
      <c r="AR310" s="181"/>
    </row>
    <row r="311" spans="1:4" s="181" customFormat="1" ht="12.75">
      <c r="A311" s="146"/>
      <c r="B311" s="217"/>
      <c r="C311" s="146"/>
      <c r="D311" s="122">
        <v>0</v>
      </c>
    </row>
    <row r="312" spans="1:4" s="181" customFormat="1" ht="12.75">
      <c r="A312" s="146"/>
      <c r="B312" s="217"/>
      <c r="C312" s="146"/>
      <c r="D312" s="122">
        <f>SUM(D311)</f>
        <v>0</v>
      </c>
    </row>
    <row r="313" spans="1:44" s="184" customFormat="1" ht="12.75">
      <c r="A313" s="521" t="s">
        <v>1340</v>
      </c>
      <c r="B313" s="521"/>
      <c r="C313" s="521"/>
      <c r="D313" s="52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81"/>
      <c r="AR313" s="181"/>
    </row>
    <row r="314" spans="1:44" s="184" customFormat="1" ht="14.25">
      <c r="A314" s="514" t="s">
        <v>1472</v>
      </c>
      <c r="B314" s="514"/>
      <c r="C314" s="514"/>
      <c r="D314" s="514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  <c r="AR314" s="181"/>
    </row>
    <row r="315" spans="1:44" s="184" customFormat="1" ht="25.5">
      <c r="A315" s="185" t="s">
        <v>61</v>
      </c>
      <c r="B315" s="186" t="s">
        <v>70</v>
      </c>
      <c r="C315" s="185" t="s">
        <v>71</v>
      </c>
      <c r="D315" s="187" t="s">
        <v>72</v>
      </c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81"/>
      <c r="AR315" s="181"/>
    </row>
    <row r="316" spans="1:4" s="181" customFormat="1" ht="25.5">
      <c r="A316" s="146">
        <v>1</v>
      </c>
      <c r="B316" s="107" t="s">
        <v>529</v>
      </c>
      <c r="C316" s="233">
        <v>2015</v>
      </c>
      <c r="D316" s="234">
        <f>14*413.01</f>
        <v>5782.139999999999</v>
      </c>
    </row>
    <row r="317" spans="1:4" s="181" customFormat="1" ht="25.5">
      <c r="A317" s="146">
        <v>2</v>
      </c>
      <c r="B317" s="107" t="s">
        <v>530</v>
      </c>
      <c r="C317" s="233">
        <v>2015</v>
      </c>
      <c r="D317" s="234">
        <f>16*1324.63</f>
        <v>21194.08</v>
      </c>
    </row>
    <row r="318" spans="1:4" s="181" customFormat="1" ht="25.5">
      <c r="A318" s="146">
        <v>3</v>
      </c>
      <c r="B318" s="107" t="s">
        <v>531</v>
      </c>
      <c r="C318" s="233">
        <v>2015</v>
      </c>
      <c r="D318" s="234">
        <f>2*267</f>
        <v>534</v>
      </c>
    </row>
    <row r="319" spans="1:4" s="181" customFormat="1" ht="12.75">
      <c r="A319" s="146">
        <v>4</v>
      </c>
      <c r="B319" s="107" t="s">
        <v>532</v>
      </c>
      <c r="C319" s="233">
        <v>2016</v>
      </c>
      <c r="D319" s="234">
        <v>349</v>
      </c>
    </row>
    <row r="320" spans="1:4" s="181" customFormat="1" ht="25.5">
      <c r="A320" s="146">
        <v>5</v>
      </c>
      <c r="B320" s="107" t="s">
        <v>533</v>
      </c>
      <c r="C320" s="233">
        <v>2016</v>
      </c>
      <c r="D320" s="234">
        <f>17*695</f>
        <v>11815</v>
      </c>
    </row>
    <row r="321" spans="1:4" s="181" customFormat="1" ht="25.5">
      <c r="A321" s="146">
        <v>6</v>
      </c>
      <c r="B321" s="107" t="s">
        <v>534</v>
      </c>
      <c r="C321" s="233">
        <v>2016</v>
      </c>
      <c r="D321" s="234">
        <f>17*150</f>
        <v>2550</v>
      </c>
    </row>
    <row r="322" spans="1:4" s="181" customFormat="1" ht="25.5">
      <c r="A322" s="146">
        <v>7</v>
      </c>
      <c r="B322" s="107" t="s">
        <v>535</v>
      </c>
      <c r="C322" s="233">
        <v>2016</v>
      </c>
      <c r="D322" s="234">
        <v>3490</v>
      </c>
    </row>
    <row r="323" spans="1:4" s="181" customFormat="1" ht="12.75">
      <c r="A323" s="146">
        <v>8</v>
      </c>
      <c r="B323" s="235" t="s">
        <v>432</v>
      </c>
      <c r="C323" s="233">
        <v>2015</v>
      </c>
      <c r="D323" s="234">
        <v>2446.22</v>
      </c>
    </row>
    <row r="324" spans="1:4" s="181" customFormat="1" ht="25.5">
      <c r="A324" s="146">
        <v>9</v>
      </c>
      <c r="B324" s="235" t="s">
        <v>433</v>
      </c>
      <c r="C324" s="233">
        <v>2015</v>
      </c>
      <c r="D324" s="234">
        <v>26488</v>
      </c>
    </row>
    <row r="325" spans="1:4" s="181" customFormat="1" ht="12.75">
      <c r="A325" s="146">
        <v>10</v>
      </c>
      <c r="B325" s="235" t="s">
        <v>434</v>
      </c>
      <c r="C325" s="233">
        <v>2015</v>
      </c>
      <c r="D325" s="234">
        <v>1943.4</v>
      </c>
    </row>
    <row r="326" spans="1:4" s="181" customFormat="1" ht="12.75">
      <c r="A326" s="146">
        <v>11</v>
      </c>
      <c r="B326" s="235" t="s">
        <v>435</v>
      </c>
      <c r="C326" s="233">
        <v>2015</v>
      </c>
      <c r="D326" s="234">
        <v>1980.3</v>
      </c>
    </row>
    <row r="327" spans="1:4" s="181" customFormat="1" ht="12.75">
      <c r="A327" s="146">
        <v>12</v>
      </c>
      <c r="B327" s="235" t="s">
        <v>859</v>
      </c>
      <c r="C327" s="233">
        <v>2016</v>
      </c>
      <c r="D327" s="234">
        <v>1500.6</v>
      </c>
    </row>
    <row r="328" spans="1:4" s="181" customFormat="1" ht="12.75">
      <c r="A328" s="146">
        <v>13</v>
      </c>
      <c r="B328" s="235" t="s">
        <v>860</v>
      </c>
      <c r="C328" s="233">
        <v>2016</v>
      </c>
      <c r="D328" s="234">
        <v>5166</v>
      </c>
    </row>
    <row r="329" spans="1:4" s="181" customFormat="1" ht="12.75">
      <c r="A329" s="146">
        <v>14</v>
      </c>
      <c r="B329" s="235" t="s">
        <v>861</v>
      </c>
      <c r="C329" s="233">
        <v>2016</v>
      </c>
      <c r="D329" s="234">
        <v>14850</v>
      </c>
    </row>
    <row r="330" spans="1:4" s="181" customFormat="1" ht="12.75">
      <c r="A330" s="146">
        <v>15</v>
      </c>
      <c r="B330" s="235" t="s">
        <v>862</v>
      </c>
      <c r="C330" s="233">
        <v>2016</v>
      </c>
      <c r="D330" s="234">
        <v>3911.4</v>
      </c>
    </row>
    <row r="331" spans="1:4" s="181" customFormat="1" ht="25.5">
      <c r="A331" s="146">
        <v>16</v>
      </c>
      <c r="B331" s="235" t="s">
        <v>1150</v>
      </c>
      <c r="C331" s="233">
        <v>2016</v>
      </c>
      <c r="D331" s="234">
        <v>32249</v>
      </c>
    </row>
    <row r="332" spans="1:4" s="181" customFormat="1" ht="12.75">
      <c r="A332" s="146">
        <v>17</v>
      </c>
      <c r="B332" s="235" t="s">
        <v>1151</v>
      </c>
      <c r="C332" s="233">
        <v>2016</v>
      </c>
      <c r="D332" s="234">
        <v>12750</v>
      </c>
    </row>
    <row r="333" spans="1:4" s="181" customFormat="1" ht="12.75">
      <c r="A333" s="146">
        <v>18</v>
      </c>
      <c r="B333" s="235" t="s">
        <v>863</v>
      </c>
      <c r="C333" s="233">
        <v>2016</v>
      </c>
      <c r="D333" s="234">
        <v>1379</v>
      </c>
    </row>
    <row r="334" spans="1:4" s="181" customFormat="1" ht="12.75">
      <c r="A334" s="146">
        <v>19</v>
      </c>
      <c r="B334" s="235" t="s">
        <v>864</v>
      </c>
      <c r="C334" s="233">
        <v>2016</v>
      </c>
      <c r="D334" s="234">
        <v>4377</v>
      </c>
    </row>
    <row r="335" spans="1:4" s="181" customFormat="1" ht="12.75">
      <c r="A335" s="146">
        <v>20</v>
      </c>
      <c r="B335" s="235" t="s">
        <v>865</v>
      </c>
      <c r="C335" s="233">
        <v>2016</v>
      </c>
      <c r="D335" s="234">
        <v>1917.57</v>
      </c>
    </row>
    <row r="336" spans="1:4" s="181" customFormat="1" ht="12.75">
      <c r="A336" s="146">
        <v>21</v>
      </c>
      <c r="B336" s="235" t="s">
        <v>866</v>
      </c>
      <c r="C336" s="233">
        <v>2016</v>
      </c>
      <c r="D336" s="234">
        <v>3657.08</v>
      </c>
    </row>
    <row r="337" spans="1:4" s="181" customFormat="1" ht="12.75">
      <c r="A337" s="146">
        <v>22</v>
      </c>
      <c r="B337" s="235" t="s">
        <v>867</v>
      </c>
      <c r="C337" s="233">
        <v>2016</v>
      </c>
      <c r="D337" s="234">
        <v>1986.98</v>
      </c>
    </row>
    <row r="338" spans="1:4" s="181" customFormat="1" ht="12.75">
      <c r="A338" s="146">
        <v>23</v>
      </c>
      <c r="B338" s="235" t="s">
        <v>868</v>
      </c>
      <c r="C338" s="233">
        <v>2016</v>
      </c>
      <c r="D338" s="234">
        <v>1697.4</v>
      </c>
    </row>
    <row r="339" spans="1:4" s="181" customFormat="1" ht="12.75">
      <c r="A339" s="146">
        <v>24</v>
      </c>
      <c r="B339" s="235" t="s">
        <v>436</v>
      </c>
      <c r="C339" s="233">
        <v>2015</v>
      </c>
      <c r="D339" s="234">
        <v>659</v>
      </c>
    </row>
    <row r="340" spans="1:4" s="181" customFormat="1" ht="12.75">
      <c r="A340" s="146">
        <v>25</v>
      </c>
      <c r="B340" s="235" t="s">
        <v>869</v>
      </c>
      <c r="C340" s="233">
        <v>2016</v>
      </c>
      <c r="D340" s="234">
        <v>14890.06</v>
      </c>
    </row>
    <row r="341" spans="1:4" s="181" customFormat="1" ht="12.75">
      <c r="A341" s="146">
        <v>26</v>
      </c>
      <c r="B341" s="235" t="s">
        <v>870</v>
      </c>
      <c r="C341" s="233">
        <v>2016</v>
      </c>
      <c r="D341" s="234">
        <v>898.99</v>
      </c>
    </row>
    <row r="342" spans="1:4" s="181" customFormat="1" ht="12.75">
      <c r="A342" s="146">
        <v>27</v>
      </c>
      <c r="B342" s="235" t="s">
        <v>871</v>
      </c>
      <c r="C342" s="233">
        <v>2016</v>
      </c>
      <c r="D342" s="234">
        <v>1395.99</v>
      </c>
    </row>
    <row r="343" spans="1:4" s="181" customFormat="1" ht="12.75">
      <c r="A343" s="146">
        <v>28</v>
      </c>
      <c r="B343" s="235" t="s">
        <v>872</v>
      </c>
      <c r="C343" s="233">
        <v>2016</v>
      </c>
      <c r="D343" s="234">
        <v>899</v>
      </c>
    </row>
    <row r="344" spans="1:4" s="181" customFormat="1" ht="25.5">
      <c r="A344" s="146">
        <v>29</v>
      </c>
      <c r="B344" s="235" t="s">
        <v>873</v>
      </c>
      <c r="C344" s="233">
        <v>2016</v>
      </c>
      <c r="D344" s="234">
        <v>2585.7</v>
      </c>
    </row>
    <row r="345" spans="1:4" s="75" customFormat="1" ht="12.75">
      <c r="A345" s="146">
        <v>30</v>
      </c>
      <c r="B345" s="235" t="s">
        <v>1035</v>
      </c>
      <c r="C345" s="233">
        <v>2017</v>
      </c>
      <c r="D345" s="234">
        <v>1586.7</v>
      </c>
    </row>
    <row r="346" spans="1:4" s="75" customFormat="1" ht="25.5">
      <c r="A346" s="146">
        <v>31</v>
      </c>
      <c r="B346" s="235" t="s">
        <v>1036</v>
      </c>
      <c r="C346" s="233">
        <v>2017</v>
      </c>
      <c r="D346" s="234">
        <v>4794</v>
      </c>
    </row>
    <row r="347" spans="1:4" s="75" customFormat="1" ht="12.75">
      <c r="A347" s="146">
        <v>32</v>
      </c>
      <c r="B347" s="235" t="s">
        <v>1037</v>
      </c>
      <c r="C347" s="233">
        <v>2017</v>
      </c>
      <c r="D347" s="234">
        <v>1512</v>
      </c>
    </row>
    <row r="348" spans="1:4" s="75" customFormat="1" ht="12.75">
      <c r="A348" s="146">
        <v>33</v>
      </c>
      <c r="B348" s="235" t="s">
        <v>434</v>
      </c>
      <c r="C348" s="233">
        <v>2017</v>
      </c>
      <c r="D348" s="234">
        <v>1210</v>
      </c>
    </row>
    <row r="349" spans="1:4" s="75" customFormat="1" ht="25.5">
      <c r="A349" s="146">
        <v>34</v>
      </c>
      <c r="B349" s="235" t="s">
        <v>1038</v>
      </c>
      <c r="C349" s="233">
        <v>2017</v>
      </c>
      <c r="D349" s="234">
        <v>16230</v>
      </c>
    </row>
    <row r="350" spans="1:4" s="75" customFormat="1" ht="12.75">
      <c r="A350" s="146">
        <v>35</v>
      </c>
      <c r="B350" s="235" t="s">
        <v>1039</v>
      </c>
      <c r="C350" s="233">
        <v>2017</v>
      </c>
      <c r="D350" s="234">
        <v>2697</v>
      </c>
    </row>
    <row r="351" spans="1:4" s="75" customFormat="1" ht="12.75">
      <c r="A351" s="146">
        <v>36</v>
      </c>
      <c r="B351" s="235" t="s">
        <v>1040</v>
      </c>
      <c r="C351" s="233">
        <v>2018</v>
      </c>
      <c r="D351" s="234">
        <v>2080</v>
      </c>
    </row>
    <row r="352" spans="1:4" s="75" customFormat="1" ht="12.75">
      <c r="A352" s="146">
        <v>37</v>
      </c>
      <c r="B352" s="235" t="s">
        <v>368</v>
      </c>
      <c r="C352" s="233">
        <v>2018</v>
      </c>
      <c r="D352" s="234">
        <v>1845</v>
      </c>
    </row>
    <row r="353" spans="1:4" s="75" customFormat="1" ht="12.75">
      <c r="A353" s="146">
        <v>38</v>
      </c>
      <c r="B353" s="235" t="s">
        <v>1041</v>
      </c>
      <c r="C353" s="233">
        <v>2017</v>
      </c>
      <c r="D353" s="234">
        <v>1389.98</v>
      </c>
    </row>
    <row r="354" spans="1:4" s="75" customFormat="1" ht="12.75">
      <c r="A354" s="146">
        <v>39</v>
      </c>
      <c r="B354" s="235" t="s">
        <v>1042</v>
      </c>
      <c r="C354" s="233">
        <v>2017</v>
      </c>
      <c r="D354" s="234">
        <v>3008.58</v>
      </c>
    </row>
    <row r="355" spans="1:4" s="75" customFormat="1" ht="25.5">
      <c r="A355" s="146">
        <v>40</v>
      </c>
      <c r="B355" s="235" t="s">
        <v>1043</v>
      </c>
      <c r="C355" s="233">
        <v>2017</v>
      </c>
      <c r="D355" s="234">
        <v>14190</v>
      </c>
    </row>
    <row r="356" spans="1:4" s="75" customFormat="1" ht="12.75">
      <c r="A356" s="146">
        <v>41</v>
      </c>
      <c r="B356" s="235" t="s">
        <v>1147</v>
      </c>
      <c r="C356" s="233">
        <v>2019</v>
      </c>
      <c r="D356" s="234">
        <v>45880</v>
      </c>
    </row>
    <row r="357" spans="1:4" s="75" customFormat="1" ht="12.75">
      <c r="A357" s="146">
        <v>42</v>
      </c>
      <c r="B357" s="235" t="s">
        <v>1148</v>
      </c>
      <c r="C357" s="233">
        <v>2019</v>
      </c>
      <c r="D357" s="234">
        <v>890.88</v>
      </c>
    </row>
    <row r="358" spans="1:4" s="75" customFormat="1" ht="12.75">
      <c r="A358" s="146">
        <v>43</v>
      </c>
      <c r="B358" s="235" t="s">
        <v>1149</v>
      </c>
      <c r="C358" s="233">
        <v>2018</v>
      </c>
      <c r="D358" s="234">
        <v>1681.23</v>
      </c>
    </row>
    <row r="359" spans="1:44" s="15" customFormat="1" ht="12.75">
      <c r="A359" s="146">
        <v>44</v>
      </c>
      <c r="B359" s="236" t="s">
        <v>1297</v>
      </c>
      <c r="C359" s="237">
        <v>2019</v>
      </c>
      <c r="D359" s="238">
        <v>2497</v>
      </c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</row>
    <row r="360" spans="1:44" s="15" customFormat="1" ht="25.5">
      <c r="A360" s="146">
        <v>45</v>
      </c>
      <c r="B360" s="236" t="s">
        <v>1298</v>
      </c>
      <c r="C360" s="237">
        <v>2019</v>
      </c>
      <c r="D360" s="238">
        <v>3800.7</v>
      </c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</row>
    <row r="361" spans="1:44" s="15" customFormat="1" ht="12.75">
      <c r="A361" s="146">
        <v>46</v>
      </c>
      <c r="B361" s="236" t="s">
        <v>1299</v>
      </c>
      <c r="C361" s="237">
        <v>2020</v>
      </c>
      <c r="D361" s="238">
        <v>4059</v>
      </c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</row>
    <row r="362" spans="1:44" s="15" customFormat="1" ht="25.5">
      <c r="A362" s="146">
        <v>47</v>
      </c>
      <c r="B362" s="236" t="s">
        <v>1300</v>
      </c>
      <c r="C362" s="237">
        <v>2020</v>
      </c>
      <c r="D362" s="238">
        <v>1230</v>
      </c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</row>
    <row r="363" spans="1:44" s="15" customFormat="1" ht="12.75">
      <c r="A363" s="146">
        <v>48</v>
      </c>
      <c r="B363" s="236" t="s">
        <v>1301</v>
      </c>
      <c r="C363" s="237">
        <v>2020</v>
      </c>
      <c r="D363" s="238">
        <v>94400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</row>
    <row r="364" spans="1:44" s="15" customFormat="1" ht="38.25">
      <c r="A364" s="146">
        <v>49</v>
      </c>
      <c r="B364" s="236" t="s">
        <v>1302</v>
      </c>
      <c r="C364" s="237">
        <v>2020</v>
      </c>
      <c r="D364" s="238">
        <v>64272</v>
      </c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</row>
    <row r="365" spans="1:44" s="15" customFormat="1" ht="25.5">
      <c r="A365" s="146">
        <v>50</v>
      </c>
      <c r="B365" s="236" t="s">
        <v>1303</v>
      </c>
      <c r="C365" s="237">
        <v>2020</v>
      </c>
      <c r="D365" s="238">
        <v>8118</v>
      </c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</row>
    <row r="366" spans="1:44" s="15" customFormat="1" ht="25.5">
      <c r="A366" s="146">
        <v>51</v>
      </c>
      <c r="B366" s="236" t="s">
        <v>1304</v>
      </c>
      <c r="C366" s="237">
        <v>2020</v>
      </c>
      <c r="D366" s="238">
        <v>1722</v>
      </c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</row>
    <row r="367" spans="1:44" s="15" customFormat="1" ht="12.75">
      <c r="A367" s="146">
        <v>52</v>
      </c>
      <c r="B367" s="236" t="s">
        <v>1305</v>
      </c>
      <c r="C367" s="237">
        <v>2020</v>
      </c>
      <c r="D367" s="238">
        <v>173152</v>
      </c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</row>
    <row r="368" spans="1:44" s="15" customFormat="1" ht="12.75">
      <c r="A368" s="146">
        <v>53</v>
      </c>
      <c r="B368" s="236" t="s">
        <v>1306</v>
      </c>
      <c r="C368" s="237">
        <v>2019</v>
      </c>
      <c r="D368" s="238">
        <v>14800</v>
      </c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</row>
    <row r="369" spans="1:4" s="181" customFormat="1" ht="12.75">
      <c r="A369" s="146"/>
      <c r="B369" s="217"/>
      <c r="C369" s="146"/>
      <c r="D369" s="122">
        <f>SUM(D316:D368)</f>
        <v>652388.98</v>
      </c>
    </row>
    <row r="370" spans="1:44" s="218" customFormat="1" ht="14.25">
      <c r="A370" s="514" t="s">
        <v>1473</v>
      </c>
      <c r="B370" s="514"/>
      <c r="C370" s="514"/>
      <c r="D370" s="514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81"/>
      <c r="AR370" s="181"/>
    </row>
    <row r="371" spans="1:44" s="218" customFormat="1" ht="25.5">
      <c r="A371" s="185" t="s">
        <v>61</v>
      </c>
      <c r="B371" s="186" t="s">
        <v>73</v>
      </c>
      <c r="C371" s="185" t="s">
        <v>71</v>
      </c>
      <c r="D371" s="187" t="s">
        <v>72</v>
      </c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1"/>
      <c r="AR371" s="181"/>
    </row>
    <row r="372" spans="1:4" s="181" customFormat="1" ht="25.5">
      <c r="A372" s="146">
        <v>1</v>
      </c>
      <c r="B372" s="84" t="s">
        <v>437</v>
      </c>
      <c r="C372" s="146">
        <v>2014</v>
      </c>
      <c r="D372" s="85">
        <v>1045</v>
      </c>
    </row>
    <row r="373" spans="1:4" s="181" customFormat="1" ht="12.75">
      <c r="A373" s="146">
        <v>2</v>
      </c>
      <c r="B373" s="84" t="s">
        <v>438</v>
      </c>
      <c r="C373" s="146">
        <v>2015</v>
      </c>
      <c r="D373" s="85">
        <v>2655.57</v>
      </c>
    </row>
    <row r="374" spans="1:4" s="181" customFormat="1" ht="12.75">
      <c r="A374" s="146">
        <v>3</v>
      </c>
      <c r="B374" s="84" t="s">
        <v>439</v>
      </c>
      <c r="C374" s="146">
        <v>2015</v>
      </c>
      <c r="D374" s="85">
        <v>1476</v>
      </c>
    </row>
    <row r="375" spans="1:4" s="181" customFormat="1" ht="25.5">
      <c r="A375" s="146">
        <v>4</v>
      </c>
      <c r="B375" s="84" t="s">
        <v>536</v>
      </c>
      <c r="C375" s="146">
        <v>2015</v>
      </c>
      <c r="D375" s="85">
        <f>4*1490</f>
        <v>5960</v>
      </c>
    </row>
    <row r="376" spans="1:4" s="181" customFormat="1" ht="25.5">
      <c r="A376" s="146">
        <v>5</v>
      </c>
      <c r="B376" s="84" t="s">
        <v>537</v>
      </c>
      <c r="C376" s="146">
        <v>2015</v>
      </c>
      <c r="D376" s="85">
        <f>1*1439.02</f>
        <v>1439.02</v>
      </c>
    </row>
    <row r="377" spans="1:4" s="181" customFormat="1" ht="25.5">
      <c r="A377" s="146">
        <v>6</v>
      </c>
      <c r="B377" s="84" t="s">
        <v>538</v>
      </c>
      <c r="C377" s="146">
        <v>2016</v>
      </c>
      <c r="D377" s="85">
        <v>3192</v>
      </c>
    </row>
    <row r="378" spans="1:4" s="181" customFormat="1" ht="12.75">
      <c r="A378" s="146">
        <v>7</v>
      </c>
      <c r="B378" s="84" t="s">
        <v>874</v>
      </c>
      <c r="C378" s="146">
        <v>2016</v>
      </c>
      <c r="D378" s="85">
        <v>3490</v>
      </c>
    </row>
    <row r="379" spans="1:4" s="181" customFormat="1" ht="12.75">
      <c r="A379" s="146">
        <v>8</v>
      </c>
      <c r="B379" s="84" t="s">
        <v>875</v>
      </c>
      <c r="C379" s="146">
        <v>2016</v>
      </c>
      <c r="D379" s="85">
        <v>2871</v>
      </c>
    </row>
    <row r="380" spans="1:4" s="181" customFormat="1" ht="12.75">
      <c r="A380" s="146">
        <v>9</v>
      </c>
      <c r="B380" s="84" t="s">
        <v>876</v>
      </c>
      <c r="C380" s="146">
        <v>2016</v>
      </c>
      <c r="D380" s="85">
        <v>8396</v>
      </c>
    </row>
    <row r="381" spans="1:4" s="181" customFormat="1" ht="12.75">
      <c r="A381" s="146">
        <v>10</v>
      </c>
      <c r="B381" s="84" t="s">
        <v>877</v>
      </c>
      <c r="C381" s="146">
        <v>2016</v>
      </c>
      <c r="D381" s="85">
        <v>1301</v>
      </c>
    </row>
    <row r="382" spans="1:4" s="181" customFormat="1" ht="12.75">
      <c r="A382" s="146">
        <v>11</v>
      </c>
      <c r="B382" s="84" t="s">
        <v>878</v>
      </c>
      <c r="C382" s="146">
        <v>2016</v>
      </c>
      <c r="D382" s="85">
        <v>2999.99</v>
      </c>
    </row>
    <row r="383" spans="1:4" s="181" customFormat="1" ht="12.75">
      <c r="A383" s="146">
        <v>12</v>
      </c>
      <c r="B383" s="84" t="s">
        <v>879</v>
      </c>
      <c r="C383" s="146">
        <v>2016</v>
      </c>
      <c r="D383" s="85">
        <v>2583</v>
      </c>
    </row>
    <row r="384" spans="1:4" s="181" customFormat="1" ht="12.75">
      <c r="A384" s="146">
        <v>13</v>
      </c>
      <c r="B384" s="84" t="s">
        <v>880</v>
      </c>
      <c r="C384" s="146">
        <v>2016</v>
      </c>
      <c r="D384" s="85">
        <v>3998</v>
      </c>
    </row>
    <row r="385" spans="1:4" s="181" customFormat="1" ht="12.75">
      <c r="A385" s="146">
        <v>14</v>
      </c>
      <c r="B385" s="84" t="s">
        <v>881</v>
      </c>
      <c r="C385" s="146">
        <v>2016</v>
      </c>
      <c r="D385" s="85">
        <v>1704</v>
      </c>
    </row>
    <row r="386" spans="1:4" s="181" customFormat="1" ht="12.75">
      <c r="A386" s="146">
        <v>15</v>
      </c>
      <c r="B386" s="84" t="s">
        <v>201</v>
      </c>
      <c r="C386" s="146">
        <v>2016</v>
      </c>
      <c r="D386" s="85">
        <v>2989</v>
      </c>
    </row>
    <row r="387" spans="1:4" s="181" customFormat="1" ht="12.75">
      <c r="A387" s="146">
        <v>16</v>
      </c>
      <c r="B387" s="84" t="s">
        <v>882</v>
      </c>
      <c r="C387" s="146">
        <v>2016</v>
      </c>
      <c r="D387" s="85">
        <v>4767</v>
      </c>
    </row>
    <row r="388" spans="1:4" s="181" customFormat="1" ht="12.75">
      <c r="A388" s="146">
        <v>17</v>
      </c>
      <c r="B388" s="84" t="s">
        <v>883</v>
      </c>
      <c r="C388" s="146">
        <v>2016</v>
      </c>
      <c r="D388" s="85">
        <v>997.77</v>
      </c>
    </row>
    <row r="389" spans="1:4" s="181" customFormat="1" ht="12.75">
      <c r="A389" s="146">
        <v>18</v>
      </c>
      <c r="B389" s="84" t="s">
        <v>189</v>
      </c>
      <c r="C389" s="146">
        <v>2016</v>
      </c>
      <c r="D389" s="85">
        <v>3198</v>
      </c>
    </row>
    <row r="390" spans="1:4" s="181" customFormat="1" ht="12.75">
      <c r="A390" s="146">
        <v>19</v>
      </c>
      <c r="B390" s="84" t="s">
        <v>884</v>
      </c>
      <c r="C390" s="146">
        <v>2016</v>
      </c>
      <c r="D390" s="85">
        <v>845</v>
      </c>
    </row>
    <row r="391" spans="1:4" s="181" customFormat="1" ht="12.75">
      <c r="A391" s="146">
        <v>20</v>
      </c>
      <c r="B391" s="84" t="s">
        <v>885</v>
      </c>
      <c r="C391" s="146">
        <v>2016</v>
      </c>
      <c r="D391" s="85">
        <v>1780</v>
      </c>
    </row>
    <row r="392" spans="1:4" s="75" customFormat="1" ht="12.75">
      <c r="A392" s="146">
        <v>21</v>
      </c>
      <c r="B392" s="26" t="s">
        <v>439</v>
      </c>
      <c r="C392" s="146">
        <v>2015</v>
      </c>
      <c r="D392" s="85">
        <v>1476</v>
      </c>
    </row>
    <row r="393" spans="1:4" s="75" customFormat="1" ht="12.75">
      <c r="A393" s="146">
        <v>22</v>
      </c>
      <c r="B393" s="26" t="s">
        <v>1044</v>
      </c>
      <c r="C393" s="146">
        <v>2017</v>
      </c>
      <c r="D393" s="85">
        <v>6858.48</v>
      </c>
    </row>
    <row r="394" spans="1:4" s="75" customFormat="1" ht="12.75">
      <c r="A394" s="146">
        <v>23</v>
      </c>
      <c r="B394" s="26" t="s">
        <v>1045</v>
      </c>
      <c r="C394" s="146">
        <v>2017</v>
      </c>
      <c r="D394" s="85">
        <v>3274.2</v>
      </c>
    </row>
    <row r="395" spans="1:4" s="75" customFormat="1" ht="12.75">
      <c r="A395" s="146">
        <v>24</v>
      </c>
      <c r="B395" s="26" t="s">
        <v>1046</v>
      </c>
      <c r="C395" s="146">
        <v>2017</v>
      </c>
      <c r="D395" s="85">
        <v>9297</v>
      </c>
    </row>
    <row r="396" spans="1:4" s="75" customFormat="1" ht="12.75">
      <c r="A396" s="146">
        <v>25</v>
      </c>
      <c r="B396" s="26" t="s">
        <v>1047</v>
      </c>
      <c r="C396" s="146">
        <v>2017</v>
      </c>
      <c r="D396" s="85">
        <v>1299</v>
      </c>
    </row>
    <row r="397" spans="1:4" s="75" customFormat="1" ht="12.75">
      <c r="A397" s="146">
        <v>26</v>
      </c>
      <c r="B397" s="26" t="s">
        <v>1048</v>
      </c>
      <c r="C397" s="146">
        <v>2017</v>
      </c>
      <c r="D397" s="85">
        <v>1999</v>
      </c>
    </row>
    <row r="398" spans="1:4" s="75" customFormat="1" ht="12.75">
      <c r="A398" s="146">
        <v>27</v>
      </c>
      <c r="B398" s="26" t="s">
        <v>1049</v>
      </c>
      <c r="C398" s="146">
        <v>2017</v>
      </c>
      <c r="D398" s="85">
        <v>1699</v>
      </c>
    </row>
    <row r="399" spans="1:4" s="75" customFormat="1" ht="12.75">
      <c r="A399" s="146">
        <v>28</v>
      </c>
      <c r="B399" s="26" t="s">
        <v>1050</v>
      </c>
      <c r="C399" s="146">
        <v>2018</v>
      </c>
      <c r="D399" s="85">
        <v>859</v>
      </c>
    </row>
    <row r="400" spans="1:4" s="75" customFormat="1" ht="12.75">
      <c r="A400" s="146">
        <v>29</v>
      </c>
      <c r="B400" s="26" t="s">
        <v>1051</v>
      </c>
      <c r="C400" s="146">
        <v>2018</v>
      </c>
      <c r="D400" s="85">
        <v>22017</v>
      </c>
    </row>
    <row r="401" spans="1:4" s="75" customFormat="1" ht="12.75">
      <c r="A401" s="146">
        <v>30</v>
      </c>
      <c r="B401" s="26" t="s">
        <v>1052</v>
      </c>
      <c r="C401" s="146">
        <v>2018</v>
      </c>
      <c r="D401" s="85">
        <v>1968</v>
      </c>
    </row>
    <row r="402" spans="1:4" s="75" customFormat="1" ht="12.75">
      <c r="A402" s="146">
        <v>31</v>
      </c>
      <c r="B402" s="26" t="s">
        <v>1053</v>
      </c>
      <c r="C402" s="146">
        <v>2018</v>
      </c>
      <c r="D402" s="85">
        <v>8610</v>
      </c>
    </row>
    <row r="403" spans="1:4" s="75" customFormat="1" ht="12.75">
      <c r="A403" s="146">
        <v>32</v>
      </c>
      <c r="B403" s="26" t="s">
        <v>1054</v>
      </c>
      <c r="C403" s="146">
        <v>2017</v>
      </c>
      <c r="D403" s="85">
        <v>4124.19</v>
      </c>
    </row>
    <row r="404" spans="1:4" s="75" customFormat="1" ht="12.75">
      <c r="A404" s="146">
        <v>33</v>
      </c>
      <c r="B404" s="26" t="s">
        <v>1054</v>
      </c>
      <c r="C404" s="146">
        <v>2017</v>
      </c>
      <c r="D404" s="85">
        <v>1549.8</v>
      </c>
    </row>
    <row r="405" spans="1:4" s="75" customFormat="1" ht="12.75">
      <c r="A405" s="146">
        <v>34</v>
      </c>
      <c r="B405" s="26" t="s">
        <v>1055</v>
      </c>
      <c r="C405" s="146">
        <v>2017</v>
      </c>
      <c r="D405" s="85">
        <v>6934.74</v>
      </c>
    </row>
    <row r="406" spans="1:4" s="75" customFormat="1" ht="12.75">
      <c r="A406" s="146">
        <v>35</v>
      </c>
      <c r="B406" s="26" t="s">
        <v>1056</v>
      </c>
      <c r="C406" s="146">
        <v>2018</v>
      </c>
      <c r="D406" s="85">
        <v>4243.5</v>
      </c>
    </row>
    <row r="407" spans="1:4" s="75" customFormat="1" ht="25.5">
      <c r="A407" s="146">
        <v>36</v>
      </c>
      <c r="B407" s="26" t="s">
        <v>1057</v>
      </c>
      <c r="C407" s="146">
        <v>2018</v>
      </c>
      <c r="D407" s="85">
        <v>15891.6</v>
      </c>
    </row>
    <row r="408" spans="1:4" s="75" customFormat="1" ht="25.5">
      <c r="A408" s="146">
        <v>37</v>
      </c>
      <c r="B408" s="26" t="s">
        <v>1058</v>
      </c>
      <c r="C408" s="146">
        <v>2018</v>
      </c>
      <c r="D408" s="85">
        <v>3999.96</v>
      </c>
    </row>
    <row r="409" spans="1:4" s="75" customFormat="1" ht="12.75">
      <c r="A409" s="146">
        <v>38</v>
      </c>
      <c r="B409" s="26" t="s">
        <v>1152</v>
      </c>
      <c r="C409" s="146">
        <v>2018</v>
      </c>
      <c r="D409" s="85">
        <v>6541.14</v>
      </c>
    </row>
    <row r="410" spans="1:4" s="75" customFormat="1" ht="12.75">
      <c r="A410" s="146">
        <v>39</v>
      </c>
      <c r="B410" s="26" t="s">
        <v>1153</v>
      </c>
      <c r="C410" s="146">
        <v>2018</v>
      </c>
      <c r="D410" s="85">
        <v>5298</v>
      </c>
    </row>
    <row r="411" spans="1:4" s="75" customFormat="1" ht="12.75">
      <c r="A411" s="146">
        <v>40</v>
      </c>
      <c r="B411" s="26" t="s">
        <v>118</v>
      </c>
      <c r="C411" s="146">
        <v>2018</v>
      </c>
      <c r="D411" s="85">
        <v>2299</v>
      </c>
    </row>
    <row r="412" spans="1:4" s="75" customFormat="1" ht="25.5">
      <c r="A412" s="146">
        <v>41</v>
      </c>
      <c r="B412" s="26" t="s">
        <v>1154</v>
      </c>
      <c r="C412" s="146">
        <v>2018</v>
      </c>
      <c r="D412" s="85">
        <v>8688</v>
      </c>
    </row>
    <row r="413" spans="1:44" s="15" customFormat="1" ht="12.75">
      <c r="A413" s="146">
        <v>42</v>
      </c>
      <c r="B413" s="193" t="s">
        <v>1307</v>
      </c>
      <c r="C413" s="194">
        <v>2019</v>
      </c>
      <c r="D413" s="195">
        <v>3836</v>
      </c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</row>
    <row r="414" spans="1:44" s="15" customFormat="1" ht="25.5">
      <c r="A414" s="146">
        <v>43</v>
      </c>
      <c r="B414" s="193" t="s">
        <v>1308</v>
      </c>
      <c r="C414" s="194">
        <v>2019</v>
      </c>
      <c r="D414" s="195">
        <v>7432.08</v>
      </c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</row>
    <row r="415" spans="1:44" s="15" customFormat="1" ht="25.5">
      <c r="A415" s="146">
        <v>44</v>
      </c>
      <c r="B415" s="193" t="s">
        <v>1309</v>
      </c>
      <c r="C415" s="194">
        <v>2020</v>
      </c>
      <c r="D415" s="195">
        <v>8049.12</v>
      </c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</row>
    <row r="416" spans="1:44" s="15" customFormat="1" ht="25.5">
      <c r="A416" s="146">
        <v>45</v>
      </c>
      <c r="B416" s="193" t="s">
        <v>1310</v>
      </c>
      <c r="C416" s="194">
        <v>2020</v>
      </c>
      <c r="D416" s="195">
        <v>4467.36</v>
      </c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</row>
    <row r="417" spans="1:44" s="15" customFormat="1" ht="12.75">
      <c r="A417" s="146">
        <v>46</v>
      </c>
      <c r="B417" s="193" t="s">
        <v>1311</v>
      </c>
      <c r="C417" s="194">
        <v>2020</v>
      </c>
      <c r="D417" s="195">
        <v>10824</v>
      </c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</row>
    <row r="418" spans="1:44" s="15" customFormat="1" ht="12.75">
      <c r="A418" s="146">
        <v>47</v>
      </c>
      <c r="B418" s="193" t="s">
        <v>1312</v>
      </c>
      <c r="C418" s="194">
        <v>2020</v>
      </c>
      <c r="D418" s="195">
        <v>10824</v>
      </c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</row>
    <row r="419" spans="1:44" s="15" customFormat="1" ht="12.75">
      <c r="A419" s="146">
        <v>48</v>
      </c>
      <c r="B419" s="193" t="s">
        <v>1313</v>
      </c>
      <c r="C419" s="194">
        <v>2020</v>
      </c>
      <c r="D419" s="195">
        <v>18005.72</v>
      </c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</row>
    <row r="420" spans="1:44" s="15" customFormat="1" ht="25.5">
      <c r="A420" s="146">
        <v>49</v>
      </c>
      <c r="B420" s="193" t="s">
        <v>1314</v>
      </c>
      <c r="C420" s="194">
        <v>2020</v>
      </c>
      <c r="D420" s="195">
        <v>3567</v>
      </c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</row>
    <row r="421" spans="1:44" s="15" customFormat="1" ht="25.5">
      <c r="A421" s="146">
        <v>50</v>
      </c>
      <c r="B421" s="193" t="s">
        <v>1315</v>
      </c>
      <c r="C421" s="194">
        <v>2020</v>
      </c>
      <c r="D421" s="195">
        <v>4778.55</v>
      </c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</row>
    <row r="422" spans="1:44" s="15" customFormat="1" ht="12.75">
      <c r="A422" s="146">
        <v>51</v>
      </c>
      <c r="B422" s="193" t="s">
        <v>1316</v>
      </c>
      <c r="C422" s="194">
        <v>2020</v>
      </c>
      <c r="D422" s="195">
        <v>5104.5</v>
      </c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</row>
    <row r="423" spans="1:44" s="15" customFormat="1" ht="12.75">
      <c r="A423" s="146">
        <v>52</v>
      </c>
      <c r="B423" s="193" t="s">
        <v>1317</v>
      </c>
      <c r="C423" s="194">
        <v>2020</v>
      </c>
      <c r="D423" s="195">
        <v>8228.7</v>
      </c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</row>
    <row r="424" spans="1:4" s="181" customFormat="1" ht="12.75">
      <c r="A424" s="146"/>
      <c r="B424" s="217"/>
      <c r="C424" s="146"/>
      <c r="D424" s="122">
        <f>SUM(D372:D423)</f>
        <v>261730.99</v>
      </c>
    </row>
    <row r="425" spans="1:44" s="218" customFormat="1" ht="14.25">
      <c r="A425" s="514" t="s">
        <v>901</v>
      </c>
      <c r="B425" s="514"/>
      <c r="C425" s="514"/>
      <c r="D425" s="514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81"/>
      <c r="AR425" s="181"/>
    </row>
    <row r="426" spans="1:44" s="218" customFormat="1" ht="25.5">
      <c r="A426" s="185" t="s">
        <v>61</v>
      </c>
      <c r="B426" s="186" t="s">
        <v>1198</v>
      </c>
      <c r="C426" s="185" t="s">
        <v>71</v>
      </c>
      <c r="D426" s="187" t="s">
        <v>72</v>
      </c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  <c r="AR426" s="181"/>
    </row>
    <row r="427" spans="1:44" s="15" customFormat="1" ht="51">
      <c r="A427" s="194">
        <v>1</v>
      </c>
      <c r="B427" s="236" t="s">
        <v>1059</v>
      </c>
      <c r="C427" s="237">
        <v>2018</v>
      </c>
      <c r="D427" s="238">
        <v>5732.55</v>
      </c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</row>
    <row r="428" spans="1:44" s="15" customFormat="1" ht="12.75">
      <c r="A428" s="194"/>
      <c r="B428" s="239" t="s">
        <v>69</v>
      </c>
      <c r="C428" s="237"/>
      <c r="D428" s="238">
        <f>SUM(D427)</f>
        <v>5732.55</v>
      </c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</row>
    <row r="429" spans="1:44" s="184" customFormat="1" ht="12.75">
      <c r="A429" s="521" t="s">
        <v>1457</v>
      </c>
      <c r="B429" s="521"/>
      <c r="C429" s="521"/>
      <c r="D429" s="52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81"/>
      <c r="AR429" s="181"/>
    </row>
    <row r="430" spans="1:44" s="184" customFormat="1" ht="14.25">
      <c r="A430" s="514" t="s">
        <v>1472</v>
      </c>
      <c r="B430" s="514"/>
      <c r="C430" s="514"/>
      <c r="D430" s="514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81"/>
      <c r="AR430" s="181"/>
    </row>
    <row r="431" spans="1:44" s="184" customFormat="1" ht="25.5">
      <c r="A431" s="185" t="s">
        <v>61</v>
      </c>
      <c r="B431" s="186" t="s">
        <v>70</v>
      </c>
      <c r="C431" s="185" t="s">
        <v>71</v>
      </c>
      <c r="D431" s="187" t="s">
        <v>72</v>
      </c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  <c r="AR431" s="181"/>
    </row>
    <row r="432" spans="1:4" s="181" customFormat="1" ht="12.75">
      <c r="A432" s="146">
        <v>1</v>
      </c>
      <c r="B432" s="188" t="s">
        <v>840</v>
      </c>
      <c r="C432" s="79">
        <v>2016</v>
      </c>
      <c r="D432" s="86">
        <v>1329</v>
      </c>
    </row>
    <row r="433" spans="1:4" s="181" customFormat="1" ht="12.75">
      <c r="A433" s="146">
        <v>2</v>
      </c>
      <c r="B433" s="188" t="s">
        <v>841</v>
      </c>
      <c r="C433" s="79">
        <v>2016</v>
      </c>
      <c r="D433" s="86">
        <v>5899</v>
      </c>
    </row>
    <row r="434" spans="1:4" s="181" customFormat="1" ht="12.75">
      <c r="A434" s="146">
        <v>3</v>
      </c>
      <c r="B434" s="188" t="s">
        <v>841</v>
      </c>
      <c r="C434" s="79">
        <v>2016</v>
      </c>
      <c r="D434" s="86">
        <v>5899</v>
      </c>
    </row>
    <row r="435" spans="1:4" s="181" customFormat="1" ht="12.75">
      <c r="A435" s="146">
        <v>4</v>
      </c>
      <c r="B435" s="188" t="s">
        <v>1030</v>
      </c>
      <c r="C435" s="79">
        <v>2018</v>
      </c>
      <c r="D435" s="86">
        <v>1845</v>
      </c>
    </row>
    <row r="436" spans="1:4" s="181" customFormat="1" ht="12.75">
      <c r="A436" s="146">
        <v>5</v>
      </c>
      <c r="B436" s="188" t="s">
        <v>1031</v>
      </c>
      <c r="C436" s="79">
        <v>2018</v>
      </c>
      <c r="D436" s="86">
        <v>396</v>
      </c>
    </row>
    <row r="437" spans="1:4" s="181" customFormat="1" ht="12.75">
      <c r="A437" s="146">
        <v>6</v>
      </c>
      <c r="B437" s="188" t="s">
        <v>1032</v>
      </c>
      <c r="C437" s="79">
        <v>2018</v>
      </c>
      <c r="D437" s="86">
        <v>2640</v>
      </c>
    </row>
    <row r="438" spans="1:4" s="181" customFormat="1" ht="12.75">
      <c r="A438" s="146">
        <v>7</v>
      </c>
      <c r="B438" s="188" t="s">
        <v>1032</v>
      </c>
      <c r="C438" s="79">
        <v>2018</v>
      </c>
      <c r="D438" s="86">
        <v>2640</v>
      </c>
    </row>
    <row r="439" spans="1:4" s="181" customFormat="1" ht="12.75">
      <c r="A439" s="146">
        <v>8</v>
      </c>
      <c r="B439" s="188" t="s">
        <v>1032</v>
      </c>
      <c r="C439" s="79">
        <v>2018</v>
      </c>
      <c r="D439" s="86">
        <v>2640</v>
      </c>
    </row>
    <row r="440" spans="1:4" s="181" customFormat="1" ht="12.75">
      <c r="A440" s="146">
        <v>9</v>
      </c>
      <c r="B440" s="188" t="s">
        <v>1032</v>
      </c>
      <c r="C440" s="79">
        <v>2018</v>
      </c>
      <c r="D440" s="86">
        <v>2640</v>
      </c>
    </row>
    <row r="441" spans="1:4" s="181" customFormat="1" ht="12.75">
      <c r="A441" s="146">
        <v>10</v>
      </c>
      <c r="B441" s="188" t="s">
        <v>1032</v>
      </c>
      <c r="C441" s="79">
        <v>2018</v>
      </c>
      <c r="D441" s="86">
        <v>2640</v>
      </c>
    </row>
    <row r="442" spans="1:4" s="181" customFormat="1" ht="12.75">
      <c r="A442" s="146">
        <v>11</v>
      </c>
      <c r="B442" s="188" t="s">
        <v>1032</v>
      </c>
      <c r="C442" s="79">
        <v>2018</v>
      </c>
      <c r="D442" s="86">
        <v>2640</v>
      </c>
    </row>
    <row r="443" spans="1:4" s="181" customFormat="1" ht="12.75">
      <c r="A443" s="146">
        <v>12</v>
      </c>
      <c r="B443" s="188" t="s">
        <v>1032</v>
      </c>
      <c r="C443" s="79">
        <v>2018</v>
      </c>
      <c r="D443" s="86">
        <v>2640</v>
      </c>
    </row>
    <row r="444" spans="1:4" s="181" customFormat="1" ht="12.75">
      <c r="A444" s="146">
        <v>13</v>
      </c>
      <c r="B444" s="188" t="s">
        <v>1032</v>
      </c>
      <c r="C444" s="79">
        <v>2018</v>
      </c>
      <c r="D444" s="86">
        <v>2640</v>
      </c>
    </row>
    <row r="445" spans="1:4" s="181" customFormat="1" ht="12.75">
      <c r="A445" s="146">
        <v>14</v>
      </c>
      <c r="B445" s="188" t="s">
        <v>1032</v>
      </c>
      <c r="C445" s="79">
        <v>2018</v>
      </c>
      <c r="D445" s="86">
        <v>2640</v>
      </c>
    </row>
    <row r="446" spans="1:4" s="181" customFormat="1" ht="12.75">
      <c r="A446" s="146">
        <v>15</v>
      </c>
      <c r="B446" s="188" t="s">
        <v>1032</v>
      </c>
      <c r="C446" s="79">
        <v>2018</v>
      </c>
      <c r="D446" s="86">
        <v>2640</v>
      </c>
    </row>
    <row r="447" spans="1:4" s="181" customFormat="1" ht="12.75">
      <c r="A447" s="146">
        <v>16</v>
      </c>
      <c r="B447" s="188" t="s">
        <v>1032</v>
      </c>
      <c r="C447" s="79">
        <v>2018</v>
      </c>
      <c r="D447" s="86">
        <v>2640</v>
      </c>
    </row>
    <row r="448" spans="1:4" s="181" customFormat="1" ht="12.75">
      <c r="A448" s="146">
        <v>17</v>
      </c>
      <c r="B448" s="188" t="s">
        <v>1032</v>
      </c>
      <c r="C448" s="79">
        <v>2018</v>
      </c>
      <c r="D448" s="86">
        <v>2640</v>
      </c>
    </row>
    <row r="449" spans="1:4" s="181" customFormat="1" ht="12.75">
      <c r="A449" s="146">
        <v>18</v>
      </c>
      <c r="B449" s="188" t="s">
        <v>1032</v>
      </c>
      <c r="C449" s="79">
        <v>2018</v>
      </c>
      <c r="D449" s="86">
        <v>2640</v>
      </c>
    </row>
    <row r="450" spans="1:4" s="181" customFormat="1" ht="12.75">
      <c r="A450" s="146">
        <v>19</v>
      </c>
      <c r="B450" s="188" t="s">
        <v>1032</v>
      </c>
      <c r="C450" s="79">
        <v>2018</v>
      </c>
      <c r="D450" s="86">
        <v>2640</v>
      </c>
    </row>
    <row r="451" spans="1:4" s="181" customFormat="1" ht="12.75">
      <c r="A451" s="146">
        <v>20</v>
      </c>
      <c r="B451" s="188" t="s">
        <v>1032</v>
      </c>
      <c r="C451" s="79">
        <v>2018</v>
      </c>
      <c r="D451" s="86">
        <v>2640</v>
      </c>
    </row>
    <row r="452" spans="1:44" s="15" customFormat="1" ht="12.75">
      <c r="A452" s="146">
        <v>21</v>
      </c>
      <c r="B452" s="188" t="s">
        <v>1280</v>
      </c>
      <c r="C452" s="79">
        <v>2020</v>
      </c>
      <c r="D452" s="86">
        <v>7200</v>
      </c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</row>
    <row r="453" spans="1:4" s="181" customFormat="1" ht="12.75">
      <c r="A453" s="503" t="s">
        <v>323</v>
      </c>
      <c r="B453" s="503"/>
      <c r="C453" s="503"/>
      <c r="D453" s="503"/>
    </row>
    <row r="454" spans="1:4" s="75" customFormat="1" ht="12.75">
      <c r="A454" s="142">
        <v>1</v>
      </c>
      <c r="B454" s="84" t="s">
        <v>1281</v>
      </c>
      <c r="C454" s="146">
        <v>2019</v>
      </c>
      <c r="D454" s="85">
        <v>6200</v>
      </c>
    </row>
    <row r="455" spans="1:4" s="75" customFormat="1" ht="12.75">
      <c r="A455" s="142">
        <v>2</v>
      </c>
      <c r="B455" s="84" t="s">
        <v>1282</v>
      </c>
      <c r="C455" s="146">
        <v>2019</v>
      </c>
      <c r="D455" s="85">
        <v>11687</v>
      </c>
    </row>
    <row r="456" spans="1:4" s="75" customFormat="1" ht="12.75">
      <c r="A456" s="142">
        <v>3</v>
      </c>
      <c r="B456" s="84" t="s">
        <v>1283</v>
      </c>
      <c r="C456" s="146">
        <v>2020</v>
      </c>
      <c r="D456" s="85">
        <v>5600</v>
      </c>
    </row>
    <row r="457" spans="1:4" s="181" customFormat="1" ht="12.75">
      <c r="A457" s="503" t="s">
        <v>200</v>
      </c>
      <c r="B457" s="503"/>
      <c r="C457" s="503"/>
      <c r="D457" s="122">
        <f>SUM(D432:D456)</f>
        <v>85655</v>
      </c>
    </row>
    <row r="458" spans="1:4" s="181" customFormat="1" ht="14.25">
      <c r="A458" s="514" t="s">
        <v>1473</v>
      </c>
      <c r="B458" s="514"/>
      <c r="C458" s="514"/>
      <c r="D458" s="514"/>
    </row>
    <row r="459" spans="1:4" s="181" customFormat="1" ht="25.5">
      <c r="A459" s="185" t="s">
        <v>61</v>
      </c>
      <c r="B459" s="186" t="s">
        <v>73</v>
      </c>
      <c r="C459" s="185" t="s">
        <v>71</v>
      </c>
      <c r="D459" s="187" t="s">
        <v>72</v>
      </c>
    </row>
    <row r="460" spans="1:4" s="181" customFormat="1" ht="12.75">
      <c r="A460" s="146">
        <v>1</v>
      </c>
      <c r="B460" s="188" t="s">
        <v>429</v>
      </c>
      <c r="C460" s="79">
        <v>2014</v>
      </c>
      <c r="D460" s="86">
        <v>539.97</v>
      </c>
    </row>
    <row r="461" spans="1:4" s="181" customFormat="1" ht="12.75">
      <c r="A461" s="146">
        <v>2</v>
      </c>
      <c r="B461" s="188" t="s">
        <v>430</v>
      </c>
      <c r="C461" s="79">
        <v>2014</v>
      </c>
      <c r="D461" s="86">
        <v>541.2</v>
      </c>
    </row>
    <row r="462" spans="1:4" s="181" customFormat="1" ht="12.75">
      <c r="A462" s="146">
        <v>3</v>
      </c>
      <c r="B462" s="84" t="s">
        <v>431</v>
      </c>
      <c r="C462" s="146">
        <v>2015</v>
      </c>
      <c r="D462" s="85">
        <v>1699</v>
      </c>
    </row>
    <row r="463" spans="1:4" s="181" customFormat="1" ht="12.75">
      <c r="A463" s="146">
        <v>4</v>
      </c>
      <c r="B463" s="84" t="s">
        <v>431</v>
      </c>
      <c r="C463" s="146">
        <v>2015</v>
      </c>
      <c r="D463" s="85">
        <v>1699</v>
      </c>
    </row>
    <row r="464" spans="1:4" s="181" customFormat="1" ht="12.75">
      <c r="A464" s="146">
        <v>5</v>
      </c>
      <c r="B464" s="84" t="s">
        <v>431</v>
      </c>
      <c r="C464" s="146">
        <v>2015</v>
      </c>
      <c r="D464" s="85">
        <v>1699</v>
      </c>
    </row>
    <row r="465" spans="1:4" s="181" customFormat="1" ht="12.75">
      <c r="A465" s="146">
        <v>6</v>
      </c>
      <c r="B465" s="84" t="s">
        <v>431</v>
      </c>
      <c r="C465" s="146">
        <v>2015</v>
      </c>
      <c r="D465" s="85">
        <v>1699</v>
      </c>
    </row>
    <row r="466" spans="1:4" s="181" customFormat="1" ht="12.75">
      <c r="A466" s="146">
        <v>7</v>
      </c>
      <c r="B466" s="84" t="s">
        <v>525</v>
      </c>
      <c r="C466" s="146">
        <v>2015</v>
      </c>
      <c r="D466" s="85">
        <v>2280</v>
      </c>
    </row>
    <row r="467" spans="1:4" s="181" customFormat="1" ht="12.75">
      <c r="A467" s="146">
        <v>8</v>
      </c>
      <c r="B467" s="84" t="s">
        <v>526</v>
      </c>
      <c r="C467" s="146">
        <v>2015</v>
      </c>
      <c r="D467" s="85">
        <v>1118.88</v>
      </c>
    </row>
    <row r="468" spans="1:4" s="181" customFormat="1" ht="25.5">
      <c r="A468" s="146">
        <v>9</v>
      </c>
      <c r="B468" s="84" t="s">
        <v>527</v>
      </c>
      <c r="C468" s="146">
        <v>2015</v>
      </c>
      <c r="D468" s="85">
        <v>3390</v>
      </c>
    </row>
    <row r="469" spans="1:4" s="181" customFormat="1" ht="25.5">
      <c r="A469" s="146">
        <v>10</v>
      </c>
      <c r="B469" s="84" t="s">
        <v>528</v>
      </c>
      <c r="C469" s="146">
        <v>2016</v>
      </c>
      <c r="D469" s="85">
        <v>5094.6</v>
      </c>
    </row>
    <row r="470" spans="1:4" s="181" customFormat="1" ht="24">
      <c r="A470" s="146">
        <v>11</v>
      </c>
      <c r="B470" s="84" t="s">
        <v>1475</v>
      </c>
      <c r="C470" s="146">
        <v>2016</v>
      </c>
      <c r="D470" s="85">
        <v>24000</v>
      </c>
    </row>
    <row r="471" spans="1:4" s="181" customFormat="1" ht="12.75">
      <c r="A471" s="146">
        <v>12</v>
      </c>
      <c r="B471" s="84" t="s">
        <v>842</v>
      </c>
      <c r="C471" s="146">
        <v>2016</v>
      </c>
      <c r="D471" s="85">
        <v>2730</v>
      </c>
    </row>
    <row r="472" spans="1:4" s="181" customFormat="1" ht="25.5">
      <c r="A472" s="146">
        <v>13</v>
      </c>
      <c r="B472" s="84" t="s">
        <v>843</v>
      </c>
      <c r="C472" s="146">
        <v>2016</v>
      </c>
      <c r="D472" s="85">
        <v>3899</v>
      </c>
    </row>
    <row r="473" spans="1:4" s="181" customFormat="1" ht="25.5">
      <c r="A473" s="146">
        <v>14</v>
      </c>
      <c r="B473" s="84" t="s">
        <v>844</v>
      </c>
      <c r="C473" s="146">
        <v>2016</v>
      </c>
      <c r="D473" s="85">
        <v>4289</v>
      </c>
    </row>
    <row r="474" spans="1:4" s="75" customFormat="1" ht="12.75">
      <c r="A474" s="146">
        <v>15</v>
      </c>
      <c r="B474" s="84" t="s">
        <v>1144</v>
      </c>
      <c r="C474" s="146">
        <v>2019</v>
      </c>
      <c r="D474" s="85">
        <v>1081</v>
      </c>
    </row>
    <row r="475" spans="1:44" s="15" customFormat="1" ht="12.75">
      <c r="A475" s="146">
        <v>16</v>
      </c>
      <c r="B475" s="39" t="s">
        <v>1284</v>
      </c>
      <c r="C475" s="222">
        <v>2019</v>
      </c>
      <c r="D475" s="221">
        <v>2549</v>
      </c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</row>
    <row r="476" spans="1:44" s="15" customFormat="1" ht="12.75">
      <c r="A476" s="146">
        <v>17</v>
      </c>
      <c r="B476" s="39" t="s">
        <v>1285</v>
      </c>
      <c r="C476" s="222">
        <v>2020</v>
      </c>
      <c r="D476" s="221">
        <v>10797</v>
      </c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</row>
    <row r="477" spans="1:44" s="15" customFormat="1" ht="12.75">
      <c r="A477" s="146">
        <v>18</v>
      </c>
      <c r="B477" s="240" t="s">
        <v>1286</v>
      </c>
      <c r="C477" s="141">
        <v>2020</v>
      </c>
      <c r="D477" s="241">
        <v>3900</v>
      </c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</row>
    <row r="478" spans="1:44" s="15" customFormat="1" ht="12.75">
      <c r="A478" s="146">
        <v>19</v>
      </c>
      <c r="B478" s="240" t="s">
        <v>1287</v>
      </c>
      <c r="C478" s="141">
        <v>2020</v>
      </c>
      <c r="D478" s="241">
        <v>10990</v>
      </c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</row>
    <row r="479" spans="1:44" s="15" customFormat="1" ht="12.75">
      <c r="A479" s="146">
        <v>20</v>
      </c>
      <c r="B479" s="240" t="s">
        <v>1288</v>
      </c>
      <c r="C479" s="141">
        <v>2020</v>
      </c>
      <c r="D479" s="241">
        <v>4346</v>
      </c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</row>
    <row r="480" spans="1:4" s="181" customFormat="1" ht="12.75">
      <c r="A480" s="503" t="s">
        <v>323</v>
      </c>
      <c r="B480" s="503"/>
      <c r="C480" s="503"/>
      <c r="D480" s="503"/>
    </row>
    <row r="481" spans="1:44" s="15" customFormat="1" ht="12.75">
      <c r="A481" s="194">
        <v>1</v>
      </c>
      <c r="B481" s="84" t="s">
        <v>431</v>
      </c>
      <c r="C481" s="146">
        <v>2015</v>
      </c>
      <c r="D481" s="85">
        <v>1699</v>
      </c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</row>
    <row r="482" spans="1:44" s="15" customFormat="1" ht="12.75">
      <c r="A482" s="194">
        <v>2</v>
      </c>
      <c r="B482" s="84" t="s">
        <v>1144</v>
      </c>
      <c r="C482" s="146">
        <v>2019</v>
      </c>
      <c r="D482" s="85">
        <v>1081</v>
      </c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</row>
    <row r="483" spans="1:44" s="15" customFormat="1" ht="12.75">
      <c r="A483" s="194">
        <v>3</v>
      </c>
      <c r="B483" s="84" t="s">
        <v>1289</v>
      </c>
      <c r="C483" s="146">
        <v>2019</v>
      </c>
      <c r="D483" s="85">
        <v>324.74</v>
      </c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</row>
    <row r="484" spans="1:4" s="181" customFormat="1" ht="12.75">
      <c r="A484" s="143"/>
      <c r="B484" s="143"/>
      <c r="C484" s="143"/>
      <c r="D484" s="122">
        <f>SUM(D460:D483)</f>
        <v>91446.39</v>
      </c>
    </row>
    <row r="485" spans="1:4" s="181" customFormat="1" ht="14.25">
      <c r="A485" s="514" t="s">
        <v>901</v>
      </c>
      <c r="B485" s="514"/>
      <c r="C485" s="514"/>
      <c r="D485" s="514"/>
    </row>
    <row r="486" spans="1:4" s="181" customFormat="1" ht="25.5">
      <c r="A486" s="185" t="s">
        <v>61</v>
      </c>
      <c r="B486" s="186" t="s">
        <v>1198</v>
      </c>
      <c r="C486" s="185" t="s">
        <v>71</v>
      </c>
      <c r="D486" s="187" t="s">
        <v>72</v>
      </c>
    </row>
    <row r="487" spans="1:4" s="181" customFormat="1" ht="12.75">
      <c r="A487" s="146">
        <v>1</v>
      </c>
      <c r="B487" s="84" t="s">
        <v>1393</v>
      </c>
      <c r="C487" s="146">
        <v>2017</v>
      </c>
      <c r="D487" s="85">
        <v>10500</v>
      </c>
    </row>
    <row r="488" spans="1:44" s="184" customFormat="1" ht="12.75">
      <c r="A488" s="11"/>
      <c r="B488" s="190"/>
      <c r="C488" s="11"/>
      <c r="D488" s="191">
        <f>SUM(D487)</f>
        <v>10500</v>
      </c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  <c r="Y488" s="181"/>
      <c r="Z488" s="181"/>
      <c r="AA488" s="181"/>
      <c r="AB488" s="181"/>
      <c r="AC488" s="181"/>
      <c r="AD488" s="181"/>
      <c r="AE488" s="181"/>
      <c r="AF488" s="181"/>
      <c r="AG488" s="181"/>
      <c r="AH488" s="181"/>
      <c r="AI488" s="181"/>
      <c r="AJ488" s="181"/>
      <c r="AK488" s="181"/>
      <c r="AL488" s="181"/>
      <c r="AM488" s="181"/>
      <c r="AN488" s="181"/>
      <c r="AO488" s="181"/>
      <c r="AP488" s="181"/>
      <c r="AQ488" s="181"/>
      <c r="AR488" s="181"/>
    </row>
    <row r="489" spans="1:44" s="184" customFormat="1" ht="12.75">
      <c r="A489" s="521" t="s">
        <v>360</v>
      </c>
      <c r="B489" s="521"/>
      <c r="C489" s="521"/>
      <c r="D489" s="52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81"/>
      <c r="AA489" s="181"/>
      <c r="AB489" s="181"/>
      <c r="AC489" s="181"/>
      <c r="AD489" s="181"/>
      <c r="AE489" s="181"/>
      <c r="AF489" s="181"/>
      <c r="AG489" s="181"/>
      <c r="AH489" s="181"/>
      <c r="AI489" s="181"/>
      <c r="AJ489" s="181"/>
      <c r="AK489" s="181"/>
      <c r="AL489" s="181"/>
      <c r="AM489" s="181"/>
      <c r="AN489" s="181"/>
      <c r="AO489" s="181"/>
      <c r="AP489" s="181"/>
      <c r="AQ489" s="181"/>
      <c r="AR489" s="181"/>
    </row>
    <row r="490" spans="1:44" s="184" customFormat="1" ht="14.25">
      <c r="A490" s="514" t="s">
        <v>1472</v>
      </c>
      <c r="B490" s="514"/>
      <c r="C490" s="514"/>
      <c r="D490" s="514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1"/>
      <c r="AE490" s="181"/>
      <c r="AF490" s="181"/>
      <c r="AG490" s="181"/>
      <c r="AH490" s="181"/>
      <c r="AI490" s="181"/>
      <c r="AJ490" s="181"/>
      <c r="AK490" s="181"/>
      <c r="AL490" s="181"/>
      <c r="AM490" s="181"/>
      <c r="AN490" s="181"/>
      <c r="AO490" s="181"/>
      <c r="AP490" s="181"/>
      <c r="AQ490" s="181"/>
      <c r="AR490" s="181"/>
    </row>
    <row r="491" spans="1:44" s="184" customFormat="1" ht="25.5">
      <c r="A491" s="185" t="s">
        <v>61</v>
      </c>
      <c r="B491" s="186" t="s">
        <v>70</v>
      </c>
      <c r="C491" s="185" t="s">
        <v>71</v>
      </c>
      <c r="D491" s="187" t="s">
        <v>72</v>
      </c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81"/>
      <c r="Z491" s="181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181"/>
      <c r="AM491" s="181"/>
      <c r="AN491" s="181"/>
      <c r="AO491" s="181"/>
      <c r="AP491" s="181"/>
      <c r="AQ491" s="181"/>
      <c r="AR491" s="181"/>
    </row>
    <row r="492" spans="1:44" s="184" customFormat="1" ht="12.75">
      <c r="A492" s="11">
        <v>1</v>
      </c>
      <c r="B492" s="91" t="s">
        <v>459</v>
      </c>
      <c r="C492" s="11">
        <v>2015</v>
      </c>
      <c r="D492" s="242">
        <v>3398</v>
      </c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  <c r="X492" s="181"/>
      <c r="Y492" s="181"/>
      <c r="Z492" s="181"/>
      <c r="AA492" s="181"/>
      <c r="AB492" s="181"/>
      <c r="AC492" s="181"/>
      <c r="AD492" s="181"/>
      <c r="AE492" s="181"/>
      <c r="AF492" s="181"/>
      <c r="AG492" s="181"/>
      <c r="AH492" s="181"/>
      <c r="AI492" s="181"/>
      <c r="AJ492" s="181"/>
      <c r="AK492" s="181"/>
      <c r="AL492" s="181"/>
      <c r="AM492" s="181"/>
      <c r="AN492" s="181"/>
      <c r="AO492" s="181"/>
      <c r="AP492" s="181"/>
      <c r="AQ492" s="181"/>
      <c r="AR492" s="181"/>
    </row>
    <row r="493" spans="1:44" s="184" customFormat="1" ht="25.5">
      <c r="A493" s="11">
        <v>2</v>
      </c>
      <c r="B493" s="91" t="s">
        <v>460</v>
      </c>
      <c r="C493" s="11">
        <v>2016</v>
      </c>
      <c r="D493" s="242">
        <v>4671.54</v>
      </c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  <c r="X493" s="181"/>
      <c r="Y493" s="181"/>
      <c r="Z493" s="181"/>
      <c r="AA493" s="181"/>
      <c r="AB493" s="181"/>
      <c r="AC493" s="181"/>
      <c r="AD493" s="181"/>
      <c r="AE493" s="181"/>
      <c r="AF493" s="181"/>
      <c r="AG493" s="181"/>
      <c r="AH493" s="181"/>
      <c r="AI493" s="181"/>
      <c r="AJ493" s="181"/>
      <c r="AK493" s="181"/>
      <c r="AL493" s="181"/>
      <c r="AM493" s="181"/>
      <c r="AN493" s="181"/>
      <c r="AO493" s="181"/>
      <c r="AP493" s="181"/>
      <c r="AQ493" s="181"/>
      <c r="AR493" s="181"/>
    </row>
    <row r="494" spans="1:44" s="184" customFormat="1" ht="25.5">
      <c r="A494" s="11">
        <v>3</v>
      </c>
      <c r="B494" s="91" t="s">
        <v>461</v>
      </c>
      <c r="C494" s="11">
        <v>2016</v>
      </c>
      <c r="D494" s="242">
        <v>33735</v>
      </c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81"/>
      <c r="AR494" s="181"/>
    </row>
    <row r="495" spans="1:44" s="184" customFormat="1" ht="12.75">
      <c r="A495" s="11">
        <v>4</v>
      </c>
      <c r="B495" s="243" t="s">
        <v>462</v>
      </c>
      <c r="C495" s="11">
        <v>2016</v>
      </c>
      <c r="D495" s="242">
        <v>319.99</v>
      </c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  <c r="AA495" s="181"/>
      <c r="AB495" s="181"/>
      <c r="AC495" s="181"/>
      <c r="AD495" s="181"/>
      <c r="AE495" s="181"/>
      <c r="AF495" s="181"/>
      <c r="AG495" s="181"/>
      <c r="AH495" s="181"/>
      <c r="AI495" s="181"/>
      <c r="AJ495" s="181"/>
      <c r="AK495" s="181"/>
      <c r="AL495" s="181"/>
      <c r="AM495" s="181"/>
      <c r="AN495" s="181"/>
      <c r="AO495" s="181"/>
      <c r="AP495" s="181"/>
      <c r="AQ495" s="181"/>
      <c r="AR495" s="181"/>
    </row>
    <row r="496" spans="1:44" s="184" customFormat="1" ht="12.75">
      <c r="A496" s="11">
        <v>5</v>
      </c>
      <c r="B496" s="91" t="s">
        <v>707</v>
      </c>
      <c r="C496" s="11">
        <v>2016</v>
      </c>
      <c r="D496" s="242">
        <v>2775</v>
      </c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81"/>
      <c r="AA496" s="181"/>
      <c r="AB496" s="181"/>
      <c r="AC496" s="181"/>
      <c r="AD496" s="181"/>
      <c r="AE496" s="181"/>
      <c r="AF496" s="181"/>
      <c r="AG496" s="181"/>
      <c r="AH496" s="181"/>
      <c r="AI496" s="181"/>
      <c r="AJ496" s="181"/>
      <c r="AK496" s="181"/>
      <c r="AL496" s="181"/>
      <c r="AM496" s="181"/>
      <c r="AN496" s="181"/>
      <c r="AO496" s="181"/>
      <c r="AP496" s="181"/>
      <c r="AQ496" s="181"/>
      <c r="AR496" s="181"/>
    </row>
    <row r="497" spans="1:44" s="184" customFormat="1" ht="25.5">
      <c r="A497" s="11">
        <v>6</v>
      </c>
      <c r="B497" s="91" t="s">
        <v>708</v>
      </c>
      <c r="C497" s="11">
        <v>2016</v>
      </c>
      <c r="D497" s="242">
        <v>1850</v>
      </c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  <c r="AA497" s="181"/>
      <c r="AB497" s="181"/>
      <c r="AC497" s="181"/>
      <c r="AD497" s="181"/>
      <c r="AE497" s="181"/>
      <c r="AF497" s="181"/>
      <c r="AG497" s="181"/>
      <c r="AH497" s="181"/>
      <c r="AI497" s="181"/>
      <c r="AJ497" s="181"/>
      <c r="AK497" s="181"/>
      <c r="AL497" s="181"/>
      <c r="AM497" s="181"/>
      <c r="AN497" s="181"/>
      <c r="AO497" s="181"/>
      <c r="AP497" s="181"/>
      <c r="AQ497" s="181"/>
      <c r="AR497" s="181"/>
    </row>
    <row r="498" spans="1:44" s="184" customFormat="1" ht="12.75">
      <c r="A498" s="11">
        <v>7</v>
      </c>
      <c r="B498" s="91" t="s">
        <v>709</v>
      </c>
      <c r="C498" s="11">
        <v>2016</v>
      </c>
      <c r="D498" s="242">
        <v>1220</v>
      </c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81"/>
      <c r="AA498" s="181"/>
      <c r="AB498" s="181"/>
      <c r="AC498" s="181"/>
      <c r="AD498" s="181"/>
      <c r="AE498" s="181"/>
      <c r="AF498" s="181"/>
      <c r="AG498" s="181"/>
      <c r="AH498" s="181"/>
      <c r="AI498" s="181"/>
      <c r="AJ498" s="181"/>
      <c r="AK498" s="181"/>
      <c r="AL498" s="181"/>
      <c r="AM498" s="181"/>
      <c r="AN498" s="181"/>
      <c r="AO498" s="181"/>
      <c r="AP498" s="181"/>
      <c r="AQ498" s="181"/>
      <c r="AR498" s="181"/>
    </row>
    <row r="499" spans="1:44" s="184" customFormat="1" ht="12.75">
      <c r="A499" s="11">
        <v>8</v>
      </c>
      <c r="B499" s="91" t="s">
        <v>710</v>
      </c>
      <c r="C499" s="11">
        <v>2016</v>
      </c>
      <c r="D499" s="242">
        <v>1039.35</v>
      </c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/>
      <c r="AL499" s="181"/>
      <c r="AM499" s="181"/>
      <c r="AN499" s="181"/>
      <c r="AO499" s="181"/>
      <c r="AP499" s="181"/>
      <c r="AQ499" s="181"/>
      <c r="AR499" s="181"/>
    </row>
    <row r="500" spans="1:4" ht="12.75">
      <c r="A500" s="11">
        <v>9</v>
      </c>
      <c r="B500" s="91" t="s">
        <v>980</v>
      </c>
      <c r="C500" s="11">
        <v>2017</v>
      </c>
      <c r="D500" s="244">
        <v>3444</v>
      </c>
    </row>
    <row r="501" spans="1:4" ht="12.75">
      <c r="A501" s="11">
        <v>10</v>
      </c>
      <c r="B501" s="90" t="s">
        <v>981</v>
      </c>
      <c r="C501" s="11">
        <v>2017</v>
      </c>
      <c r="D501" s="244">
        <v>500</v>
      </c>
    </row>
    <row r="502" spans="1:4" ht="12.75">
      <c r="A502" s="11">
        <v>11</v>
      </c>
      <c r="B502" s="90" t="s">
        <v>982</v>
      </c>
      <c r="C502" s="11">
        <v>2017</v>
      </c>
      <c r="D502" s="244">
        <v>2299</v>
      </c>
    </row>
    <row r="503" spans="1:4" ht="12.75">
      <c r="A503" s="11">
        <v>12</v>
      </c>
      <c r="B503" s="90" t="s">
        <v>983</v>
      </c>
      <c r="C503" s="11">
        <v>2017</v>
      </c>
      <c r="D503" s="244">
        <v>1899</v>
      </c>
    </row>
    <row r="504" spans="1:4" ht="12.75">
      <c r="A504" s="11">
        <v>13</v>
      </c>
      <c r="B504" s="90" t="s">
        <v>983</v>
      </c>
      <c r="C504" s="11">
        <v>2017</v>
      </c>
      <c r="D504" s="244">
        <v>1899</v>
      </c>
    </row>
    <row r="505" spans="1:4" ht="12.75">
      <c r="A505" s="11">
        <v>14</v>
      </c>
      <c r="B505" s="90" t="s">
        <v>1078</v>
      </c>
      <c r="C505" s="11">
        <v>2018</v>
      </c>
      <c r="D505" s="138">
        <v>1600</v>
      </c>
    </row>
    <row r="506" spans="1:44" s="15" customFormat="1" ht="12.75">
      <c r="A506" s="11">
        <v>15</v>
      </c>
      <c r="B506" s="245" t="s">
        <v>1204</v>
      </c>
      <c r="C506" s="246">
        <v>2019</v>
      </c>
      <c r="D506" s="247">
        <v>3259</v>
      </c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</row>
    <row r="507" spans="1:44" s="15" customFormat="1" ht="12.75">
      <c r="A507" s="11">
        <v>16</v>
      </c>
      <c r="B507" s="245" t="s">
        <v>1205</v>
      </c>
      <c r="C507" s="246">
        <v>2019</v>
      </c>
      <c r="D507" s="247">
        <v>2214</v>
      </c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</row>
    <row r="508" spans="1:44" s="15" customFormat="1" ht="12.75">
      <c r="A508" s="11">
        <v>17</v>
      </c>
      <c r="B508" s="245" t="s">
        <v>1206</v>
      </c>
      <c r="C508" s="246">
        <v>2019</v>
      </c>
      <c r="D508" s="247">
        <v>9800</v>
      </c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</row>
    <row r="509" spans="1:44" s="15" customFormat="1" ht="12.75">
      <c r="A509" s="11">
        <v>18</v>
      </c>
      <c r="B509" s="245" t="s">
        <v>1207</v>
      </c>
      <c r="C509" s="246">
        <v>2019</v>
      </c>
      <c r="D509" s="247">
        <v>4920</v>
      </c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</row>
    <row r="510" spans="1:44" s="15" customFormat="1" ht="12.75">
      <c r="A510" s="11">
        <v>19</v>
      </c>
      <c r="B510" s="245" t="s">
        <v>1208</v>
      </c>
      <c r="C510" s="246">
        <v>2019</v>
      </c>
      <c r="D510" s="247">
        <v>5839</v>
      </c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</row>
    <row r="511" spans="1:44" s="15" customFormat="1" ht="25.5">
      <c r="A511" s="11">
        <v>20</v>
      </c>
      <c r="B511" s="245" t="s">
        <v>1209</v>
      </c>
      <c r="C511" s="246">
        <v>2019</v>
      </c>
      <c r="D511" s="247">
        <v>1277.97</v>
      </c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</row>
    <row r="512" spans="1:44" s="15" customFormat="1" ht="12.75">
      <c r="A512" s="11">
        <v>21</v>
      </c>
      <c r="B512" s="245" t="s">
        <v>1210</v>
      </c>
      <c r="C512" s="246">
        <v>2019</v>
      </c>
      <c r="D512" s="247">
        <v>2400</v>
      </c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</row>
    <row r="513" spans="1:44" s="15" customFormat="1" ht="12.75">
      <c r="A513" s="11">
        <v>22</v>
      </c>
      <c r="B513" s="245" t="s">
        <v>1211</v>
      </c>
      <c r="C513" s="246">
        <v>2020</v>
      </c>
      <c r="D513" s="247">
        <v>6499</v>
      </c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</row>
    <row r="514" spans="1:44" s="15" customFormat="1" ht="12.75">
      <c r="A514" s="11">
        <v>23</v>
      </c>
      <c r="B514" s="245" t="s">
        <v>1212</v>
      </c>
      <c r="C514" s="246">
        <v>2020</v>
      </c>
      <c r="D514" s="247">
        <v>13899</v>
      </c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</row>
    <row r="515" spans="1:44" s="15" customFormat="1" ht="12.75">
      <c r="A515" s="11">
        <v>24</v>
      </c>
      <c r="B515" s="245" t="s">
        <v>1213</v>
      </c>
      <c r="C515" s="246">
        <v>2020</v>
      </c>
      <c r="D515" s="247">
        <v>4498</v>
      </c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</row>
    <row r="516" spans="1:44" s="184" customFormat="1" ht="12.75">
      <c r="A516" s="11"/>
      <c r="B516" s="190"/>
      <c r="C516" s="11"/>
      <c r="D516" s="191">
        <f>SUM(D492:D515)</f>
        <v>115255.85</v>
      </c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/>
      <c r="AD516" s="181"/>
      <c r="AE516" s="181"/>
      <c r="AF516" s="181"/>
      <c r="AG516" s="181"/>
      <c r="AH516" s="181"/>
      <c r="AI516" s="181"/>
      <c r="AJ516" s="181"/>
      <c r="AK516" s="181"/>
      <c r="AL516" s="181"/>
      <c r="AM516" s="181"/>
      <c r="AN516" s="181"/>
      <c r="AO516" s="181"/>
      <c r="AP516" s="181"/>
      <c r="AQ516" s="181"/>
      <c r="AR516" s="181"/>
    </row>
    <row r="517" spans="1:44" s="218" customFormat="1" ht="14.25">
      <c r="A517" s="514" t="s">
        <v>1473</v>
      </c>
      <c r="B517" s="514"/>
      <c r="C517" s="514"/>
      <c r="D517" s="514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81"/>
      <c r="Z517" s="181"/>
      <c r="AA517" s="181"/>
      <c r="AB517" s="181"/>
      <c r="AC517" s="181"/>
      <c r="AD517" s="181"/>
      <c r="AE517" s="181"/>
      <c r="AF517" s="181"/>
      <c r="AG517" s="181"/>
      <c r="AH517" s="181"/>
      <c r="AI517" s="181"/>
      <c r="AJ517" s="181"/>
      <c r="AK517" s="181"/>
      <c r="AL517" s="181"/>
      <c r="AM517" s="181"/>
      <c r="AN517" s="181"/>
      <c r="AO517" s="181"/>
      <c r="AP517" s="181"/>
      <c r="AQ517" s="181"/>
      <c r="AR517" s="181"/>
    </row>
    <row r="518" spans="1:44" s="218" customFormat="1" ht="25.5">
      <c r="A518" s="185" t="s">
        <v>61</v>
      </c>
      <c r="B518" s="186" t="s">
        <v>73</v>
      </c>
      <c r="C518" s="185" t="s">
        <v>71</v>
      </c>
      <c r="D518" s="187" t="s">
        <v>72</v>
      </c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  <c r="Y518" s="181"/>
      <c r="Z518" s="181"/>
      <c r="AA518" s="181"/>
      <c r="AB518" s="181"/>
      <c r="AC518" s="181"/>
      <c r="AD518" s="181"/>
      <c r="AE518" s="181"/>
      <c r="AF518" s="181"/>
      <c r="AG518" s="181"/>
      <c r="AH518" s="181"/>
      <c r="AI518" s="181"/>
      <c r="AJ518" s="181"/>
      <c r="AK518" s="181"/>
      <c r="AL518" s="181"/>
      <c r="AM518" s="181"/>
      <c r="AN518" s="181"/>
      <c r="AO518" s="181"/>
      <c r="AP518" s="181"/>
      <c r="AQ518" s="181"/>
      <c r="AR518" s="181"/>
    </row>
    <row r="519" spans="1:44" s="184" customFormat="1" ht="12.75">
      <c r="A519" s="11">
        <v>1</v>
      </c>
      <c r="B519" s="91" t="s">
        <v>463</v>
      </c>
      <c r="C519" s="11">
        <v>2015</v>
      </c>
      <c r="D519" s="242">
        <v>11394</v>
      </c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81"/>
      <c r="AA519" s="181"/>
      <c r="AB519" s="181"/>
      <c r="AC519" s="181"/>
      <c r="AD519" s="181"/>
      <c r="AE519" s="181"/>
      <c r="AF519" s="181"/>
      <c r="AG519" s="181"/>
      <c r="AH519" s="181"/>
      <c r="AI519" s="181"/>
      <c r="AJ519" s="181"/>
      <c r="AK519" s="181"/>
      <c r="AL519" s="181"/>
      <c r="AM519" s="181"/>
      <c r="AN519" s="181"/>
      <c r="AO519" s="181"/>
      <c r="AP519" s="181"/>
      <c r="AQ519" s="181"/>
      <c r="AR519" s="181"/>
    </row>
    <row r="520" spans="1:44" s="184" customFormat="1" ht="12.75">
      <c r="A520" s="11">
        <v>2</v>
      </c>
      <c r="B520" s="91" t="s">
        <v>464</v>
      </c>
      <c r="C520" s="11">
        <v>2015</v>
      </c>
      <c r="D520" s="242">
        <v>3490</v>
      </c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81"/>
      <c r="AA520" s="181"/>
      <c r="AB520" s="181"/>
      <c r="AC520" s="181"/>
      <c r="AD520" s="181"/>
      <c r="AE520" s="181"/>
      <c r="AF520" s="181"/>
      <c r="AG520" s="181"/>
      <c r="AH520" s="181"/>
      <c r="AI520" s="181"/>
      <c r="AJ520" s="181"/>
      <c r="AK520" s="181"/>
      <c r="AL520" s="181"/>
      <c r="AM520" s="181"/>
      <c r="AN520" s="181"/>
      <c r="AO520" s="181"/>
      <c r="AP520" s="181"/>
      <c r="AQ520" s="181"/>
      <c r="AR520" s="181"/>
    </row>
    <row r="521" spans="1:44" s="184" customFormat="1" ht="12.75">
      <c r="A521" s="11">
        <v>3</v>
      </c>
      <c r="B521" s="91" t="s">
        <v>465</v>
      </c>
      <c r="C521" s="11">
        <v>2016</v>
      </c>
      <c r="D521" s="242">
        <v>160</v>
      </c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1"/>
      <c r="AG521" s="181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81"/>
      <c r="AR521" s="181"/>
    </row>
    <row r="522" spans="1:44" s="184" customFormat="1" ht="12.75">
      <c r="A522" s="11">
        <v>4</v>
      </c>
      <c r="B522" s="91" t="s">
        <v>466</v>
      </c>
      <c r="C522" s="11">
        <v>2016</v>
      </c>
      <c r="D522" s="242">
        <v>380</v>
      </c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/>
      <c r="AM522" s="181"/>
      <c r="AN522" s="181"/>
      <c r="AO522" s="181"/>
      <c r="AP522" s="181"/>
      <c r="AQ522" s="181"/>
      <c r="AR522" s="181"/>
    </row>
    <row r="523" spans="1:44" s="184" customFormat="1" ht="12.75">
      <c r="A523" s="11">
        <v>5</v>
      </c>
      <c r="B523" s="91" t="s">
        <v>711</v>
      </c>
      <c r="C523" s="11">
        <v>2016</v>
      </c>
      <c r="D523" s="242">
        <v>1489</v>
      </c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181"/>
      <c r="AR523" s="181"/>
    </row>
    <row r="524" spans="1:44" s="184" customFormat="1" ht="12.75">
      <c r="A524" s="11">
        <v>6</v>
      </c>
      <c r="B524" s="91" t="s">
        <v>711</v>
      </c>
      <c r="C524" s="11">
        <v>2016</v>
      </c>
      <c r="D524" s="242">
        <v>1489</v>
      </c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181"/>
      <c r="AE524" s="181"/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81"/>
      <c r="AR524" s="181"/>
    </row>
    <row r="525" spans="1:44" s="184" customFormat="1" ht="12.75">
      <c r="A525" s="11">
        <v>7</v>
      </c>
      <c r="B525" s="91" t="s">
        <v>712</v>
      </c>
      <c r="C525" s="11">
        <v>2016</v>
      </c>
      <c r="D525" s="242">
        <v>1350</v>
      </c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/>
      <c r="AM525" s="181"/>
      <c r="AN525" s="181"/>
      <c r="AO525" s="181"/>
      <c r="AP525" s="181"/>
      <c r="AQ525" s="181"/>
      <c r="AR525" s="181"/>
    </row>
    <row r="526" spans="1:44" s="184" customFormat="1" ht="12.75">
      <c r="A526" s="11">
        <v>8</v>
      </c>
      <c r="B526" s="91" t="s">
        <v>713</v>
      </c>
      <c r="C526" s="11">
        <v>2016</v>
      </c>
      <c r="D526" s="242">
        <v>1879.99</v>
      </c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/>
      <c r="AM526" s="181"/>
      <c r="AN526" s="181"/>
      <c r="AO526" s="181"/>
      <c r="AP526" s="181"/>
      <c r="AQ526" s="181"/>
      <c r="AR526" s="181"/>
    </row>
    <row r="527" spans="1:44" s="184" customFormat="1" ht="12.75">
      <c r="A527" s="11">
        <v>9</v>
      </c>
      <c r="B527" s="91" t="s">
        <v>714</v>
      </c>
      <c r="C527" s="11">
        <v>2016</v>
      </c>
      <c r="D527" s="242">
        <v>7900</v>
      </c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/>
      <c r="AM527" s="181"/>
      <c r="AN527" s="181"/>
      <c r="AO527" s="181"/>
      <c r="AP527" s="181"/>
      <c r="AQ527" s="181"/>
      <c r="AR527" s="181"/>
    </row>
    <row r="528" spans="1:44" s="184" customFormat="1" ht="12.75">
      <c r="A528" s="11">
        <v>10</v>
      </c>
      <c r="B528" s="91" t="s">
        <v>715</v>
      </c>
      <c r="C528" s="11">
        <v>2016</v>
      </c>
      <c r="D528" s="242">
        <v>6300</v>
      </c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81"/>
      <c r="AR528" s="181"/>
    </row>
    <row r="529" spans="1:44" s="184" customFormat="1" ht="12.75">
      <c r="A529" s="11">
        <v>11</v>
      </c>
      <c r="B529" s="91" t="s">
        <v>716</v>
      </c>
      <c r="C529" s="11">
        <v>2016</v>
      </c>
      <c r="D529" s="242">
        <v>2290</v>
      </c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81"/>
      <c r="AR529" s="181"/>
    </row>
    <row r="530" spans="1:44" s="184" customFormat="1" ht="25.5">
      <c r="A530" s="11">
        <v>12</v>
      </c>
      <c r="B530" s="91" t="s">
        <v>717</v>
      </c>
      <c r="C530" s="11">
        <v>2016</v>
      </c>
      <c r="D530" s="242">
        <v>3834</v>
      </c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81"/>
      <c r="AR530" s="181"/>
    </row>
    <row r="531" spans="1:4" ht="12.75">
      <c r="A531" s="11">
        <v>13</v>
      </c>
      <c r="B531" s="91" t="s">
        <v>984</v>
      </c>
      <c r="C531" s="11">
        <v>2017</v>
      </c>
      <c r="D531" s="242">
        <v>359</v>
      </c>
    </row>
    <row r="532" spans="1:4" ht="12.75">
      <c r="A532" s="11">
        <v>14</v>
      </c>
      <c r="B532" s="91" t="s">
        <v>985</v>
      </c>
      <c r="C532" s="11">
        <v>2017</v>
      </c>
      <c r="D532" s="242">
        <v>709</v>
      </c>
    </row>
    <row r="533" spans="1:4" ht="12.75">
      <c r="A533" s="11">
        <v>15</v>
      </c>
      <c r="B533" s="91" t="s">
        <v>986</v>
      </c>
      <c r="C533" s="11">
        <v>2017</v>
      </c>
      <c r="D533" s="242">
        <v>3141.99</v>
      </c>
    </row>
    <row r="534" spans="1:4" ht="12.75">
      <c r="A534" s="11">
        <v>16</v>
      </c>
      <c r="B534" s="91" t="s">
        <v>987</v>
      </c>
      <c r="C534" s="11">
        <v>2017</v>
      </c>
      <c r="D534" s="242">
        <v>798</v>
      </c>
    </row>
    <row r="535" spans="1:4" ht="12.75">
      <c r="A535" s="11">
        <v>17</v>
      </c>
      <c r="B535" s="91" t="s">
        <v>988</v>
      </c>
      <c r="C535" s="11">
        <v>2017</v>
      </c>
      <c r="D535" s="242">
        <v>2459</v>
      </c>
    </row>
    <row r="536" spans="1:4" ht="18" customHeight="1">
      <c r="A536" s="11">
        <v>18</v>
      </c>
      <c r="B536" s="91" t="s">
        <v>989</v>
      </c>
      <c r="C536" s="11">
        <v>2017</v>
      </c>
      <c r="D536" s="242">
        <v>9990</v>
      </c>
    </row>
    <row r="537" spans="1:4" ht="18" customHeight="1">
      <c r="A537" s="11">
        <v>19</v>
      </c>
      <c r="B537" s="91" t="s">
        <v>990</v>
      </c>
      <c r="C537" s="11">
        <v>2017</v>
      </c>
      <c r="D537" s="242">
        <v>5397</v>
      </c>
    </row>
    <row r="538" spans="1:4" ht="27" customHeight="1">
      <c r="A538" s="11">
        <v>20</v>
      </c>
      <c r="B538" s="91" t="s">
        <v>991</v>
      </c>
      <c r="C538" s="11">
        <v>2017</v>
      </c>
      <c r="D538" s="242">
        <v>892.7</v>
      </c>
    </row>
    <row r="539" spans="1:4" ht="18" customHeight="1">
      <c r="A539" s="11">
        <v>21</v>
      </c>
      <c r="B539" s="91" t="s">
        <v>992</v>
      </c>
      <c r="C539" s="11">
        <v>2017</v>
      </c>
      <c r="D539" s="242">
        <v>446.36</v>
      </c>
    </row>
    <row r="540" spans="1:4" ht="18" customHeight="1">
      <c r="A540" s="11">
        <v>22</v>
      </c>
      <c r="B540" s="91" t="s">
        <v>993</v>
      </c>
      <c r="C540" s="11">
        <v>2017</v>
      </c>
      <c r="D540" s="242">
        <v>2099.61</v>
      </c>
    </row>
    <row r="541" spans="1:4" ht="18" customHeight="1">
      <c r="A541" s="11">
        <v>23</v>
      </c>
      <c r="B541" s="91" t="s">
        <v>994</v>
      </c>
      <c r="C541" s="11">
        <v>2017</v>
      </c>
      <c r="D541" s="242">
        <v>3198</v>
      </c>
    </row>
    <row r="542" spans="1:4" ht="12.75">
      <c r="A542" s="11">
        <v>24</v>
      </c>
      <c r="B542" s="90" t="s">
        <v>1073</v>
      </c>
      <c r="C542" s="11">
        <v>2018</v>
      </c>
      <c r="D542" s="138">
        <v>1629</v>
      </c>
    </row>
    <row r="543" spans="1:4" ht="25.5">
      <c r="A543" s="11">
        <v>25</v>
      </c>
      <c r="B543" s="90" t="s">
        <v>1074</v>
      </c>
      <c r="C543" s="11">
        <v>2018</v>
      </c>
      <c r="D543" s="138">
        <v>11109.36</v>
      </c>
    </row>
    <row r="544" spans="1:4" ht="12.75">
      <c r="A544" s="11">
        <v>26</v>
      </c>
      <c r="B544" s="90" t="s">
        <v>1075</v>
      </c>
      <c r="C544" s="11">
        <v>2018</v>
      </c>
      <c r="D544" s="138">
        <v>3270.57</v>
      </c>
    </row>
    <row r="545" spans="1:4" ht="12.75">
      <c r="A545" s="11">
        <v>27</v>
      </c>
      <c r="B545" s="90" t="s">
        <v>1076</v>
      </c>
      <c r="C545" s="11">
        <v>2018</v>
      </c>
      <c r="D545" s="138">
        <v>1150</v>
      </c>
    </row>
    <row r="546" spans="1:4" ht="12.75">
      <c r="A546" s="11">
        <v>28</v>
      </c>
      <c r="B546" s="90" t="s">
        <v>1073</v>
      </c>
      <c r="C546" s="11">
        <v>2018</v>
      </c>
      <c r="D546" s="138">
        <v>1629</v>
      </c>
    </row>
    <row r="547" spans="1:4" ht="12.75">
      <c r="A547" s="11">
        <v>29</v>
      </c>
      <c r="B547" s="90" t="s">
        <v>1077</v>
      </c>
      <c r="C547" s="11">
        <v>2019</v>
      </c>
      <c r="D547" s="138">
        <v>3300</v>
      </c>
    </row>
    <row r="548" spans="1:44" s="15" customFormat="1" ht="12.75">
      <c r="A548" s="11">
        <v>30</v>
      </c>
      <c r="B548" s="245" t="s">
        <v>1214</v>
      </c>
      <c r="C548" s="246">
        <v>2019</v>
      </c>
      <c r="D548" s="247">
        <v>2299</v>
      </c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</row>
    <row r="549" spans="1:44" s="15" customFormat="1" ht="38.25">
      <c r="A549" s="11">
        <v>31</v>
      </c>
      <c r="B549" s="245" t="s">
        <v>1215</v>
      </c>
      <c r="C549" s="246">
        <v>2019</v>
      </c>
      <c r="D549" s="247">
        <v>22970.25</v>
      </c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</row>
    <row r="550" spans="1:44" s="15" customFormat="1" ht="25.5">
      <c r="A550" s="11">
        <v>32</v>
      </c>
      <c r="B550" s="245" t="s">
        <v>1216</v>
      </c>
      <c r="C550" s="246">
        <v>2019</v>
      </c>
      <c r="D550" s="247">
        <v>2816.7</v>
      </c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</row>
    <row r="551" spans="1:44" s="15" customFormat="1" ht="12.75">
      <c r="A551" s="11">
        <v>33</v>
      </c>
      <c r="B551" s="245" t="s">
        <v>1217</v>
      </c>
      <c r="C551" s="246">
        <v>2020</v>
      </c>
      <c r="D551" s="247">
        <v>5399</v>
      </c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</row>
    <row r="552" spans="1:44" s="218" customFormat="1" ht="12.75">
      <c r="A552" s="146"/>
      <c r="B552" s="217"/>
      <c r="C552" s="146"/>
      <c r="D552" s="122">
        <f>SUM(D519:D551)</f>
        <v>127019.53000000001</v>
      </c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Z552" s="181"/>
      <c r="AA552" s="181"/>
      <c r="AB552" s="181"/>
      <c r="AC552" s="181"/>
      <c r="AD552" s="181"/>
      <c r="AE552" s="181"/>
      <c r="AF552" s="181"/>
      <c r="AG552" s="181"/>
      <c r="AH552" s="181"/>
      <c r="AI552" s="181"/>
      <c r="AJ552" s="181"/>
      <c r="AK552" s="181"/>
      <c r="AL552" s="181"/>
      <c r="AM552" s="181"/>
      <c r="AN552" s="181"/>
      <c r="AO552" s="181"/>
      <c r="AP552" s="181"/>
      <c r="AQ552" s="181"/>
      <c r="AR552" s="181"/>
    </row>
    <row r="553" spans="1:44" s="218" customFormat="1" ht="14.25">
      <c r="A553" s="514" t="s">
        <v>901</v>
      </c>
      <c r="B553" s="514"/>
      <c r="C553" s="514"/>
      <c r="D553" s="514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81"/>
      <c r="AR553" s="181"/>
    </row>
    <row r="554" spans="1:44" s="218" customFormat="1" ht="25.5">
      <c r="A554" s="185" t="s">
        <v>61</v>
      </c>
      <c r="B554" s="186" t="s">
        <v>1198</v>
      </c>
      <c r="C554" s="185" t="s">
        <v>71</v>
      </c>
      <c r="D554" s="187" t="s">
        <v>72</v>
      </c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81"/>
      <c r="AR554" s="181"/>
    </row>
    <row r="555" spans="1:44" s="218" customFormat="1" ht="12.75">
      <c r="A555" s="146"/>
      <c r="B555" s="217"/>
      <c r="C555" s="146"/>
      <c r="D555" s="122">
        <v>0</v>
      </c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  <c r="Y555" s="181"/>
      <c r="Z555" s="181"/>
      <c r="AA555" s="181"/>
      <c r="AB555" s="181"/>
      <c r="AC555" s="181"/>
      <c r="AD555" s="181"/>
      <c r="AE555" s="181"/>
      <c r="AF555" s="181"/>
      <c r="AG555" s="181"/>
      <c r="AH555" s="181"/>
      <c r="AI555" s="181"/>
      <c r="AJ555" s="181"/>
      <c r="AK555" s="181"/>
      <c r="AL555" s="181"/>
      <c r="AM555" s="181"/>
      <c r="AN555" s="181"/>
      <c r="AO555" s="181"/>
      <c r="AP555" s="181"/>
      <c r="AQ555" s="181"/>
      <c r="AR555" s="181"/>
    </row>
    <row r="556" spans="1:44" s="218" customFormat="1" ht="12.75">
      <c r="A556" s="146"/>
      <c r="B556" s="217"/>
      <c r="C556" s="146"/>
      <c r="D556" s="122">
        <f>SUM(D555)</f>
        <v>0</v>
      </c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1"/>
      <c r="AD556" s="181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1"/>
      <c r="AR556" s="181"/>
    </row>
    <row r="557" spans="1:44" s="184" customFormat="1" ht="12.75">
      <c r="A557" s="11"/>
      <c r="B557" s="190"/>
      <c r="C557" s="11"/>
      <c r="D557" s="19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/>
      <c r="AM557" s="181"/>
      <c r="AN557" s="181"/>
      <c r="AO557" s="181"/>
      <c r="AP557" s="181"/>
      <c r="AQ557" s="181"/>
      <c r="AR557" s="181"/>
    </row>
    <row r="558" spans="1:44" s="184" customFormat="1" ht="12.75">
      <c r="A558" s="521" t="s">
        <v>367</v>
      </c>
      <c r="B558" s="521"/>
      <c r="C558" s="521"/>
      <c r="D558" s="52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81"/>
      <c r="Z558" s="181"/>
      <c r="AA558" s="181"/>
      <c r="AB558" s="181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81"/>
      <c r="AR558" s="181"/>
    </row>
    <row r="559" spans="1:44" s="184" customFormat="1" ht="14.25">
      <c r="A559" s="514" t="s">
        <v>1472</v>
      </c>
      <c r="B559" s="514"/>
      <c r="C559" s="514"/>
      <c r="D559" s="514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  <c r="W559" s="181"/>
      <c r="X559" s="181"/>
      <c r="Y559" s="181"/>
      <c r="Z559" s="181"/>
      <c r="AA559" s="181"/>
      <c r="AB559" s="181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81"/>
      <c r="AR559" s="181"/>
    </row>
    <row r="560" spans="1:44" s="184" customFormat="1" ht="25.5">
      <c r="A560" s="185" t="s">
        <v>61</v>
      </c>
      <c r="B560" s="186" t="s">
        <v>70</v>
      </c>
      <c r="C560" s="185" t="s">
        <v>71</v>
      </c>
      <c r="D560" s="187" t="s">
        <v>72</v>
      </c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81"/>
      <c r="T560" s="181"/>
      <c r="U560" s="181"/>
      <c r="V560" s="181"/>
      <c r="W560" s="181"/>
      <c r="X560" s="181"/>
      <c r="Y560" s="181"/>
      <c r="Z560" s="181"/>
      <c r="AA560" s="181"/>
      <c r="AB560" s="181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/>
      <c r="AM560" s="181"/>
      <c r="AN560" s="181"/>
      <c r="AO560" s="181"/>
      <c r="AP560" s="181"/>
      <c r="AQ560" s="181"/>
      <c r="AR560" s="181"/>
    </row>
    <row r="561" spans="1:4" s="181" customFormat="1" ht="12.75">
      <c r="A561" s="146">
        <v>1</v>
      </c>
      <c r="B561" s="84" t="s">
        <v>539</v>
      </c>
      <c r="C561" s="146">
        <v>2015</v>
      </c>
      <c r="D561" s="85">
        <v>4116</v>
      </c>
    </row>
    <row r="562" spans="1:4" s="181" customFormat="1" ht="12.75">
      <c r="A562" s="146">
        <v>2</v>
      </c>
      <c r="B562" s="84" t="s">
        <v>368</v>
      </c>
      <c r="C562" s="146">
        <v>2015</v>
      </c>
      <c r="D562" s="85">
        <v>369</v>
      </c>
    </row>
    <row r="563" spans="1:4" s="181" customFormat="1" ht="12.75">
      <c r="A563" s="146">
        <v>3</v>
      </c>
      <c r="B563" s="84" t="s">
        <v>368</v>
      </c>
      <c r="C563" s="146">
        <v>2016</v>
      </c>
      <c r="D563" s="85">
        <v>835</v>
      </c>
    </row>
    <row r="564" spans="1:4" s="181" customFormat="1" ht="12.75">
      <c r="A564" s="146">
        <v>4</v>
      </c>
      <c r="B564" s="84" t="s">
        <v>179</v>
      </c>
      <c r="C564" s="146">
        <v>2016</v>
      </c>
      <c r="D564" s="85">
        <v>4500</v>
      </c>
    </row>
    <row r="565" spans="1:4" s="181" customFormat="1" ht="12.75">
      <c r="A565" s="146">
        <v>5</v>
      </c>
      <c r="B565" s="84" t="s">
        <v>179</v>
      </c>
      <c r="C565" s="146">
        <v>2016</v>
      </c>
      <c r="D565" s="85">
        <v>4000</v>
      </c>
    </row>
    <row r="566" spans="1:4" s="181" customFormat="1" ht="12.75">
      <c r="A566" s="146">
        <v>6</v>
      </c>
      <c r="B566" s="84" t="s">
        <v>368</v>
      </c>
      <c r="C566" s="146">
        <v>2016</v>
      </c>
      <c r="D566" s="85">
        <v>325</v>
      </c>
    </row>
    <row r="567" spans="1:4" s="181" customFormat="1" ht="12.75">
      <c r="A567" s="146">
        <v>7</v>
      </c>
      <c r="B567" s="84" t="s">
        <v>368</v>
      </c>
      <c r="C567" s="146">
        <v>2016</v>
      </c>
      <c r="D567" s="85">
        <v>439</v>
      </c>
    </row>
    <row r="568" spans="1:4" s="75" customFormat="1" ht="13.5" customHeight="1">
      <c r="A568" s="146">
        <v>8</v>
      </c>
      <c r="B568" s="26" t="s">
        <v>1060</v>
      </c>
      <c r="C568" s="146">
        <v>2017</v>
      </c>
      <c r="D568" s="85">
        <v>795</v>
      </c>
    </row>
    <row r="569" spans="1:4" s="75" customFormat="1" ht="13.5" customHeight="1">
      <c r="A569" s="146">
        <v>9</v>
      </c>
      <c r="B569" s="26" t="s">
        <v>1061</v>
      </c>
      <c r="C569" s="146">
        <v>2017</v>
      </c>
      <c r="D569" s="85">
        <v>795</v>
      </c>
    </row>
    <row r="570" spans="1:4" s="75" customFormat="1" ht="13.5" customHeight="1">
      <c r="A570" s="146">
        <v>10</v>
      </c>
      <c r="B570" s="26" t="s">
        <v>1061</v>
      </c>
      <c r="C570" s="146">
        <v>2017</v>
      </c>
      <c r="D570" s="85">
        <v>795</v>
      </c>
    </row>
    <row r="571" spans="1:4" s="75" customFormat="1" ht="13.5" customHeight="1">
      <c r="A571" s="146">
        <v>11</v>
      </c>
      <c r="B571" s="26" t="s">
        <v>1061</v>
      </c>
      <c r="C571" s="146">
        <v>2017</v>
      </c>
      <c r="D571" s="85">
        <v>795</v>
      </c>
    </row>
    <row r="572" spans="1:4" s="75" customFormat="1" ht="13.5" customHeight="1">
      <c r="A572" s="146">
        <v>12</v>
      </c>
      <c r="B572" s="26" t="s">
        <v>1062</v>
      </c>
      <c r="C572" s="146">
        <v>2017</v>
      </c>
      <c r="D572" s="85">
        <v>4000</v>
      </c>
    </row>
    <row r="573" spans="1:4" s="75" customFormat="1" ht="13.5" customHeight="1">
      <c r="A573" s="146">
        <v>13</v>
      </c>
      <c r="B573" s="26" t="s">
        <v>1063</v>
      </c>
      <c r="C573" s="146">
        <v>2017</v>
      </c>
      <c r="D573" s="85">
        <v>3000</v>
      </c>
    </row>
    <row r="574" spans="1:4" s="75" customFormat="1" ht="13.5" customHeight="1">
      <c r="A574" s="146">
        <v>14</v>
      </c>
      <c r="B574" s="26" t="s">
        <v>1064</v>
      </c>
      <c r="C574" s="146">
        <v>2018</v>
      </c>
      <c r="D574" s="85">
        <v>1300</v>
      </c>
    </row>
    <row r="575" spans="1:4" s="75" customFormat="1" ht="13.5" customHeight="1">
      <c r="A575" s="146">
        <v>15</v>
      </c>
      <c r="B575" s="26" t="s">
        <v>1065</v>
      </c>
      <c r="C575" s="146">
        <v>2018</v>
      </c>
      <c r="D575" s="85">
        <v>1343.09</v>
      </c>
    </row>
    <row r="576" spans="1:4" s="75" customFormat="1" ht="13.5" customHeight="1">
      <c r="A576" s="146">
        <v>16</v>
      </c>
      <c r="B576" s="26" t="s">
        <v>178</v>
      </c>
      <c r="C576" s="146">
        <v>2018</v>
      </c>
      <c r="D576" s="85">
        <v>789</v>
      </c>
    </row>
    <row r="577" spans="1:4" s="75" customFormat="1" ht="13.5" customHeight="1">
      <c r="A577" s="146">
        <v>17</v>
      </c>
      <c r="B577" s="26" t="s">
        <v>178</v>
      </c>
      <c r="C577" s="146">
        <v>2018</v>
      </c>
      <c r="D577" s="85">
        <v>789</v>
      </c>
    </row>
    <row r="578" spans="1:4" s="75" customFormat="1" ht="13.5" customHeight="1">
      <c r="A578" s="146">
        <v>18</v>
      </c>
      <c r="B578" s="26" t="s">
        <v>178</v>
      </c>
      <c r="C578" s="146">
        <v>2018</v>
      </c>
      <c r="D578" s="85">
        <v>789</v>
      </c>
    </row>
    <row r="579" spans="1:4" s="75" customFormat="1" ht="13.5" customHeight="1">
      <c r="A579" s="146">
        <v>19</v>
      </c>
      <c r="B579" s="26" t="s">
        <v>1164</v>
      </c>
      <c r="C579" s="146">
        <v>2018</v>
      </c>
      <c r="D579" s="85">
        <v>2500</v>
      </c>
    </row>
    <row r="580" spans="1:4" s="75" customFormat="1" ht="13.5" customHeight="1">
      <c r="A580" s="146">
        <v>20</v>
      </c>
      <c r="B580" s="26" t="s">
        <v>1165</v>
      </c>
      <c r="C580" s="146">
        <v>2019</v>
      </c>
      <c r="D580" s="85">
        <v>790.33</v>
      </c>
    </row>
    <row r="581" spans="1:4" s="75" customFormat="1" ht="13.5" customHeight="1">
      <c r="A581" s="146">
        <v>21</v>
      </c>
      <c r="B581" s="26" t="s">
        <v>440</v>
      </c>
      <c r="C581" s="146">
        <v>2019</v>
      </c>
      <c r="D581" s="85">
        <v>2500</v>
      </c>
    </row>
    <row r="582" spans="1:44" s="15" customFormat="1" ht="13.5" customHeight="1">
      <c r="A582" s="146">
        <v>22</v>
      </c>
      <c r="B582" s="193" t="s">
        <v>1330</v>
      </c>
      <c r="C582" s="194">
        <v>2019</v>
      </c>
      <c r="D582" s="195">
        <v>4584</v>
      </c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</row>
    <row r="583" spans="1:44" s="15" customFormat="1" ht="13.5" customHeight="1">
      <c r="A583" s="146">
        <v>23</v>
      </c>
      <c r="B583" s="193" t="s">
        <v>1065</v>
      </c>
      <c r="C583" s="194">
        <v>2019</v>
      </c>
      <c r="D583" s="195">
        <v>1690</v>
      </c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</row>
    <row r="584" spans="1:44" s="15" customFormat="1" ht="13.5" customHeight="1">
      <c r="A584" s="146">
        <v>24</v>
      </c>
      <c r="B584" s="193" t="s">
        <v>1065</v>
      </c>
      <c r="C584" s="194">
        <v>2019</v>
      </c>
      <c r="D584" s="195">
        <v>1690</v>
      </c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</row>
    <row r="585" spans="1:4" s="181" customFormat="1" ht="12.75">
      <c r="A585" s="146"/>
      <c r="B585" s="217"/>
      <c r="C585" s="146"/>
      <c r="D585" s="122">
        <f>SUM(D561:D584)</f>
        <v>43528.42</v>
      </c>
    </row>
    <row r="586" spans="1:44" s="218" customFormat="1" ht="14.25">
      <c r="A586" s="514" t="s">
        <v>1473</v>
      </c>
      <c r="B586" s="514"/>
      <c r="C586" s="514"/>
      <c r="D586" s="514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81"/>
      <c r="AR586" s="181"/>
    </row>
    <row r="587" spans="1:44" s="218" customFormat="1" ht="25.5">
      <c r="A587" s="185" t="s">
        <v>61</v>
      </c>
      <c r="B587" s="186" t="s">
        <v>73</v>
      </c>
      <c r="C587" s="185" t="s">
        <v>71</v>
      </c>
      <c r="D587" s="187" t="s">
        <v>72</v>
      </c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  <c r="W587" s="181"/>
      <c r="X587" s="181"/>
      <c r="Y587" s="181"/>
      <c r="Z587" s="181"/>
      <c r="AA587" s="181"/>
      <c r="AB587" s="181"/>
      <c r="AC587" s="181"/>
      <c r="AD587" s="181"/>
      <c r="AE587" s="181"/>
      <c r="AF587" s="181"/>
      <c r="AG587" s="181"/>
      <c r="AH587" s="181"/>
      <c r="AI587" s="181"/>
      <c r="AJ587" s="181"/>
      <c r="AK587" s="181"/>
      <c r="AL587" s="181"/>
      <c r="AM587" s="181"/>
      <c r="AN587" s="181"/>
      <c r="AO587" s="181"/>
      <c r="AP587" s="181"/>
      <c r="AQ587" s="181"/>
      <c r="AR587" s="181"/>
    </row>
    <row r="588" spans="1:4" s="181" customFormat="1" ht="12.75">
      <c r="A588" s="146">
        <v>1</v>
      </c>
      <c r="B588" s="84" t="s">
        <v>540</v>
      </c>
      <c r="C588" s="146">
        <v>2015</v>
      </c>
      <c r="D588" s="85">
        <v>20885.4</v>
      </c>
    </row>
    <row r="589" spans="1:4" s="181" customFormat="1" ht="12.75">
      <c r="A589" s="146">
        <v>2</v>
      </c>
      <c r="B589" s="84" t="s">
        <v>541</v>
      </c>
      <c r="C589" s="146">
        <v>2015</v>
      </c>
      <c r="D589" s="85">
        <v>25667.64</v>
      </c>
    </row>
    <row r="590" spans="1:4" s="181" customFormat="1" ht="12.75">
      <c r="A590" s="146">
        <v>3</v>
      </c>
      <c r="B590" s="84" t="s">
        <v>542</v>
      </c>
      <c r="C590" s="146">
        <v>2015</v>
      </c>
      <c r="D590" s="85">
        <v>13099.5</v>
      </c>
    </row>
    <row r="591" spans="1:4" s="75" customFormat="1" ht="12.75">
      <c r="A591" s="146">
        <v>4</v>
      </c>
      <c r="B591" s="26" t="s">
        <v>1066</v>
      </c>
      <c r="C591" s="146">
        <v>2017</v>
      </c>
      <c r="D591" s="85">
        <v>3179</v>
      </c>
    </row>
    <row r="592" spans="1:4" s="75" customFormat="1" ht="12.75">
      <c r="A592" s="146">
        <v>5</v>
      </c>
      <c r="B592" s="26" t="s">
        <v>1166</v>
      </c>
      <c r="C592" s="146">
        <v>2018</v>
      </c>
      <c r="D592" s="85">
        <v>4898.99</v>
      </c>
    </row>
    <row r="593" spans="1:44" s="15" customFormat="1" ht="12.75">
      <c r="A593" s="146">
        <v>6</v>
      </c>
      <c r="B593" s="193" t="s">
        <v>1331</v>
      </c>
      <c r="C593" s="194">
        <v>2019</v>
      </c>
      <c r="D593" s="195">
        <v>20000</v>
      </c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</row>
    <row r="594" spans="1:44" s="15" customFormat="1" ht="12.75">
      <c r="A594" s="146">
        <v>7</v>
      </c>
      <c r="B594" s="193" t="s">
        <v>925</v>
      </c>
      <c r="C594" s="194">
        <v>2019</v>
      </c>
      <c r="D594" s="195">
        <v>4262.32</v>
      </c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</row>
    <row r="595" spans="1:44" s="15" customFormat="1" ht="12.75">
      <c r="A595" s="146">
        <v>8</v>
      </c>
      <c r="B595" s="193" t="s">
        <v>1332</v>
      </c>
      <c r="C595" s="194">
        <v>2019</v>
      </c>
      <c r="D595" s="195">
        <v>13211</v>
      </c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</row>
    <row r="596" spans="1:44" s="184" customFormat="1" ht="12.75">
      <c r="A596" s="11"/>
      <c r="B596" s="190" t="s">
        <v>69</v>
      </c>
      <c r="C596" s="11"/>
      <c r="D596" s="191">
        <f>SUM(D588:D595)</f>
        <v>105203.85</v>
      </c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/>
      <c r="AM596" s="181"/>
      <c r="AN596" s="181"/>
      <c r="AO596" s="181"/>
      <c r="AP596" s="181"/>
      <c r="AQ596" s="181"/>
      <c r="AR596" s="181"/>
    </row>
    <row r="597" spans="1:44" s="218" customFormat="1" ht="14.25">
      <c r="A597" s="514" t="s">
        <v>901</v>
      </c>
      <c r="B597" s="514"/>
      <c r="C597" s="514"/>
      <c r="D597" s="514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81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  <c r="AN597" s="181"/>
      <c r="AO597" s="181"/>
      <c r="AP597" s="181"/>
      <c r="AQ597" s="181"/>
      <c r="AR597" s="181"/>
    </row>
    <row r="598" spans="1:44" s="218" customFormat="1" ht="25.5">
      <c r="A598" s="185" t="s">
        <v>61</v>
      </c>
      <c r="B598" s="186" t="s">
        <v>1198</v>
      </c>
      <c r="C598" s="185" t="s">
        <v>71</v>
      </c>
      <c r="D598" s="187" t="s">
        <v>72</v>
      </c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  <c r="Y598" s="181"/>
      <c r="Z598" s="181"/>
      <c r="AA598" s="181"/>
      <c r="AB598" s="181"/>
      <c r="AC598" s="181"/>
      <c r="AD598" s="181"/>
      <c r="AE598" s="181"/>
      <c r="AF598" s="181"/>
      <c r="AG598" s="181"/>
      <c r="AH598" s="181"/>
      <c r="AI598" s="181"/>
      <c r="AJ598" s="181"/>
      <c r="AK598" s="181"/>
      <c r="AL598" s="181"/>
      <c r="AM598" s="181"/>
      <c r="AN598" s="181"/>
      <c r="AO598" s="181"/>
      <c r="AP598" s="181"/>
      <c r="AQ598" s="181"/>
      <c r="AR598" s="181"/>
    </row>
    <row r="599" spans="1:4" s="181" customFormat="1" ht="12.75">
      <c r="A599" s="146"/>
      <c r="B599" s="217"/>
      <c r="C599" s="146"/>
      <c r="D599" s="122">
        <v>0</v>
      </c>
    </row>
    <row r="600" spans="1:4" s="181" customFormat="1" ht="12.75">
      <c r="A600" s="146"/>
      <c r="B600" s="217"/>
      <c r="C600" s="146"/>
      <c r="D600" s="122">
        <f>SUM(D599)</f>
        <v>0</v>
      </c>
    </row>
    <row r="601" spans="1:44" s="184" customFormat="1" ht="12.75">
      <c r="A601" s="521" t="s">
        <v>0</v>
      </c>
      <c r="B601" s="521"/>
      <c r="C601" s="521"/>
      <c r="D601" s="52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  <c r="AA601" s="181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81"/>
      <c r="AR601" s="181"/>
    </row>
    <row r="602" spans="1:44" s="184" customFormat="1" ht="14.25">
      <c r="A602" s="514" t="s">
        <v>1472</v>
      </c>
      <c r="B602" s="514"/>
      <c r="C602" s="514"/>
      <c r="D602" s="514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/>
      <c r="AM602" s="181"/>
      <c r="AN602" s="181"/>
      <c r="AO602" s="181"/>
      <c r="AP602" s="181"/>
      <c r="AQ602" s="181"/>
      <c r="AR602" s="181"/>
    </row>
    <row r="603" spans="1:44" s="184" customFormat="1" ht="25.5">
      <c r="A603" s="185" t="s">
        <v>61</v>
      </c>
      <c r="B603" s="186" t="s">
        <v>70</v>
      </c>
      <c r="C603" s="185" t="s">
        <v>71</v>
      </c>
      <c r="D603" s="187" t="s">
        <v>72</v>
      </c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  <c r="W603" s="181"/>
      <c r="X603" s="181"/>
      <c r="Y603" s="181"/>
      <c r="Z603" s="181"/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/>
      <c r="AM603" s="181"/>
      <c r="AN603" s="181"/>
      <c r="AO603" s="181"/>
      <c r="AP603" s="181"/>
      <c r="AQ603" s="181"/>
      <c r="AR603" s="181"/>
    </row>
    <row r="604" spans="1:4" s="181" customFormat="1" ht="12.75">
      <c r="A604" s="146">
        <v>1</v>
      </c>
      <c r="B604" s="84" t="s">
        <v>403</v>
      </c>
      <c r="C604" s="146">
        <v>2015</v>
      </c>
      <c r="D604" s="85">
        <v>529</v>
      </c>
    </row>
    <row r="605" spans="1:4" s="181" customFormat="1" ht="25.5">
      <c r="A605" s="146">
        <v>2</v>
      </c>
      <c r="B605" s="84" t="s">
        <v>495</v>
      </c>
      <c r="C605" s="146">
        <v>2015</v>
      </c>
      <c r="D605" s="85">
        <v>4367</v>
      </c>
    </row>
    <row r="606" spans="1:4" s="181" customFormat="1" ht="25.5">
      <c r="A606" s="146">
        <v>3</v>
      </c>
      <c r="B606" s="84" t="s">
        <v>496</v>
      </c>
      <c r="C606" s="146">
        <v>2015</v>
      </c>
      <c r="D606" s="85">
        <v>6962</v>
      </c>
    </row>
    <row r="607" spans="1:4" s="181" customFormat="1" ht="12.75">
      <c r="A607" s="146">
        <v>4</v>
      </c>
      <c r="B607" s="84" t="s">
        <v>178</v>
      </c>
      <c r="C607" s="146">
        <v>2015</v>
      </c>
      <c r="D607" s="85">
        <v>1828</v>
      </c>
    </row>
    <row r="608" spans="1:4" s="181" customFormat="1" ht="25.5">
      <c r="A608" s="146">
        <v>5</v>
      </c>
      <c r="B608" s="84" t="s">
        <v>497</v>
      </c>
      <c r="C608" s="146">
        <v>2016</v>
      </c>
      <c r="D608" s="85">
        <v>3100</v>
      </c>
    </row>
    <row r="609" spans="1:4" s="181" customFormat="1" ht="12.75">
      <c r="A609" s="146">
        <v>6</v>
      </c>
      <c r="B609" s="84" t="s">
        <v>498</v>
      </c>
      <c r="C609" s="146">
        <v>2016</v>
      </c>
      <c r="D609" s="85">
        <v>525</v>
      </c>
    </row>
    <row r="610" spans="1:4" s="181" customFormat="1" ht="12.75">
      <c r="A610" s="146">
        <v>7</v>
      </c>
      <c r="B610" s="84" t="s">
        <v>499</v>
      </c>
      <c r="C610" s="146">
        <v>2016</v>
      </c>
      <c r="D610" s="85">
        <v>1550</v>
      </c>
    </row>
    <row r="611" spans="1:4" s="181" customFormat="1" ht="12.75">
      <c r="A611" s="146">
        <v>8</v>
      </c>
      <c r="B611" s="84" t="s">
        <v>499</v>
      </c>
      <c r="C611" s="146">
        <v>2016</v>
      </c>
      <c r="D611" s="85">
        <v>1550</v>
      </c>
    </row>
    <row r="612" spans="1:4" s="181" customFormat="1" ht="12.75">
      <c r="A612" s="146">
        <v>9</v>
      </c>
      <c r="B612" s="84" t="s">
        <v>500</v>
      </c>
      <c r="C612" s="146">
        <v>2015</v>
      </c>
      <c r="D612" s="85">
        <v>541</v>
      </c>
    </row>
    <row r="613" spans="1:4" s="75" customFormat="1" ht="12.75">
      <c r="A613" s="146">
        <v>10</v>
      </c>
      <c r="B613" s="26" t="s">
        <v>1121</v>
      </c>
      <c r="C613" s="146">
        <v>2018</v>
      </c>
      <c r="D613" s="85">
        <v>7380</v>
      </c>
    </row>
    <row r="614" spans="1:4" s="75" customFormat="1" ht="12.75">
      <c r="A614" s="146">
        <v>11</v>
      </c>
      <c r="B614" s="26" t="s">
        <v>1122</v>
      </c>
      <c r="C614" s="146">
        <v>2018</v>
      </c>
      <c r="D614" s="85">
        <v>17500</v>
      </c>
    </row>
    <row r="615" spans="1:4" s="181" customFormat="1" ht="25.5">
      <c r="A615" s="146">
        <v>12</v>
      </c>
      <c r="B615" s="84" t="s">
        <v>791</v>
      </c>
      <c r="C615" s="146">
        <v>2016</v>
      </c>
      <c r="D615" s="85">
        <v>2600</v>
      </c>
    </row>
    <row r="616" spans="1:4" s="181" customFormat="1" ht="12.75">
      <c r="A616" s="146">
        <v>13</v>
      </c>
      <c r="B616" s="84" t="s">
        <v>792</v>
      </c>
      <c r="C616" s="146">
        <v>2016</v>
      </c>
      <c r="D616" s="85">
        <v>1100</v>
      </c>
    </row>
    <row r="617" spans="1:4" s="181" customFormat="1" ht="12.75">
      <c r="A617" s="146">
        <v>14</v>
      </c>
      <c r="B617" s="84" t="s">
        <v>793</v>
      </c>
      <c r="C617" s="146">
        <v>2016</v>
      </c>
      <c r="D617" s="85">
        <v>1390</v>
      </c>
    </row>
    <row r="618" spans="1:4" s="181" customFormat="1" ht="12.75">
      <c r="A618" s="146">
        <v>15</v>
      </c>
      <c r="B618" s="84" t="s">
        <v>794</v>
      </c>
      <c r="C618" s="146">
        <v>2016</v>
      </c>
      <c r="D618" s="85">
        <v>379</v>
      </c>
    </row>
    <row r="619" spans="1:4" s="181" customFormat="1" ht="12.75">
      <c r="A619" s="146">
        <v>16</v>
      </c>
      <c r="B619" s="84" t="s">
        <v>795</v>
      </c>
      <c r="C619" s="146">
        <v>2016</v>
      </c>
      <c r="D619" s="85">
        <v>2807</v>
      </c>
    </row>
    <row r="620" spans="1:4" s="181" customFormat="1" ht="12.75">
      <c r="A620" s="146">
        <v>17</v>
      </c>
      <c r="B620" s="84" t="s">
        <v>796</v>
      </c>
      <c r="C620" s="146">
        <v>2016</v>
      </c>
      <c r="D620" s="85">
        <v>1349</v>
      </c>
    </row>
    <row r="621" spans="1:4" s="181" customFormat="1" ht="12.75">
      <c r="A621" s="146">
        <v>18</v>
      </c>
      <c r="B621" s="84" t="s">
        <v>797</v>
      </c>
      <c r="C621" s="146">
        <v>2016</v>
      </c>
      <c r="D621" s="85">
        <v>3465</v>
      </c>
    </row>
    <row r="622" spans="1:4" s="181" customFormat="1" ht="12.75">
      <c r="A622" s="146"/>
      <c r="B622" s="217" t="s">
        <v>69</v>
      </c>
      <c r="C622" s="248"/>
      <c r="D622" s="122">
        <f>SUM(D604:D621)</f>
        <v>58922</v>
      </c>
    </row>
    <row r="623" spans="1:44" s="218" customFormat="1" ht="14.25">
      <c r="A623" s="514" t="s">
        <v>1473</v>
      </c>
      <c r="B623" s="514"/>
      <c r="C623" s="514"/>
      <c r="D623" s="514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81"/>
      <c r="AR623" s="181"/>
    </row>
    <row r="624" spans="1:44" s="218" customFormat="1" ht="25.5">
      <c r="A624" s="185" t="s">
        <v>61</v>
      </c>
      <c r="B624" s="186" t="s">
        <v>73</v>
      </c>
      <c r="C624" s="185" t="s">
        <v>71</v>
      </c>
      <c r="D624" s="187" t="s">
        <v>72</v>
      </c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  <c r="W624" s="181"/>
      <c r="X624" s="181"/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/>
      <c r="AM624" s="181"/>
      <c r="AN624" s="181"/>
      <c r="AO624" s="181"/>
      <c r="AP624" s="181"/>
      <c r="AQ624" s="181"/>
      <c r="AR624" s="181"/>
    </row>
    <row r="625" spans="1:4" s="181" customFormat="1" ht="25.5">
      <c r="A625" s="146">
        <v>1</v>
      </c>
      <c r="B625" s="84" t="s">
        <v>501</v>
      </c>
      <c r="C625" s="146">
        <v>2015</v>
      </c>
      <c r="D625" s="85">
        <v>8556</v>
      </c>
    </row>
    <row r="626" spans="1:4" s="181" customFormat="1" ht="12.75">
      <c r="A626" s="146">
        <v>2</v>
      </c>
      <c r="B626" s="84" t="s">
        <v>798</v>
      </c>
      <c r="C626" s="146">
        <v>2016</v>
      </c>
      <c r="D626" s="85">
        <v>461</v>
      </c>
    </row>
    <row r="627" spans="1:4" s="181" customFormat="1" ht="12.75">
      <c r="A627" s="146">
        <v>3</v>
      </c>
      <c r="B627" s="84" t="s">
        <v>799</v>
      </c>
      <c r="C627" s="146">
        <v>2016</v>
      </c>
      <c r="D627" s="85">
        <v>4123</v>
      </c>
    </row>
    <row r="628" spans="1:4" s="181" customFormat="1" ht="12.75">
      <c r="A628" s="146">
        <v>4</v>
      </c>
      <c r="B628" s="84" t="s">
        <v>800</v>
      </c>
      <c r="C628" s="146">
        <v>2016</v>
      </c>
      <c r="D628" s="85">
        <v>1299</v>
      </c>
    </row>
    <row r="629" spans="1:4" s="181" customFormat="1" ht="12.75">
      <c r="A629" s="146">
        <v>5</v>
      </c>
      <c r="B629" s="84" t="s">
        <v>801</v>
      </c>
      <c r="C629" s="146">
        <v>2016</v>
      </c>
      <c r="D629" s="85">
        <v>2300</v>
      </c>
    </row>
    <row r="630" spans="1:4" s="75" customFormat="1" ht="12.75">
      <c r="A630" s="146">
        <v>6</v>
      </c>
      <c r="B630" s="26" t="s">
        <v>1120</v>
      </c>
      <c r="C630" s="146">
        <v>2018</v>
      </c>
      <c r="D630" s="85">
        <v>3270.57</v>
      </c>
    </row>
    <row r="631" spans="1:44" s="184" customFormat="1" ht="12.75">
      <c r="A631" s="11"/>
      <c r="B631" s="190" t="s">
        <v>69</v>
      </c>
      <c r="C631" s="249"/>
      <c r="D631" s="191">
        <f>SUM(D625:D630)</f>
        <v>20009.57</v>
      </c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  <c r="W631" s="181"/>
      <c r="X631" s="181"/>
      <c r="Y631" s="181"/>
      <c r="Z631" s="181"/>
      <c r="AA631" s="181"/>
      <c r="AB631" s="181"/>
      <c r="AC631" s="181"/>
      <c r="AD631" s="181"/>
      <c r="AE631" s="181"/>
      <c r="AF631" s="181"/>
      <c r="AG631" s="181"/>
      <c r="AH631" s="181"/>
      <c r="AI631" s="181"/>
      <c r="AJ631" s="181"/>
      <c r="AK631" s="181"/>
      <c r="AL631" s="181"/>
      <c r="AM631" s="181"/>
      <c r="AN631" s="181"/>
      <c r="AO631" s="181"/>
      <c r="AP631" s="181"/>
      <c r="AQ631" s="181"/>
      <c r="AR631" s="181"/>
    </row>
    <row r="632" spans="1:44" s="218" customFormat="1" ht="14.25">
      <c r="A632" s="514" t="s">
        <v>901</v>
      </c>
      <c r="B632" s="514"/>
      <c r="C632" s="514"/>
      <c r="D632" s="514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81"/>
      <c r="T632" s="181"/>
      <c r="U632" s="181"/>
      <c r="V632" s="181"/>
      <c r="W632" s="181"/>
      <c r="X632" s="181"/>
      <c r="Y632" s="181"/>
      <c r="Z632" s="181"/>
      <c r="AA632" s="181"/>
      <c r="AB632" s="181"/>
      <c r="AC632" s="181"/>
      <c r="AD632" s="181"/>
      <c r="AE632" s="181"/>
      <c r="AF632" s="181"/>
      <c r="AG632" s="181"/>
      <c r="AH632" s="181"/>
      <c r="AI632" s="181"/>
      <c r="AJ632" s="181"/>
      <c r="AK632" s="181"/>
      <c r="AL632" s="181"/>
      <c r="AM632" s="181"/>
      <c r="AN632" s="181"/>
      <c r="AO632" s="181"/>
      <c r="AP632" s="181"/>
      <c r="AQ632" s="181"/>
      <c r="AR632" s="181"/>
    </row>
    <row r="633" spans="1:44" s="218" customFormat="1" ht="25.5">
      <c r="A633" s="185" t="s">
        <v>61</v>
      </c>
      <c r="B633" s="186" t="s">
        <v>1198</v>
      </c>
      <c r="C633" s="185" t="s">
        <v>71</v>
      </c>
      <c r="D633" s="187" t="s">
        <v>72</v>
      </c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81"/>
      <c r="T633" s="181"/>
      <c r="U633" s="181"/>
      <c r="V633" s="181"/>
      <c r="W633" s="181"/>
      <c r="X633" s="181"/>
      <c r="Y633" s="181"/>
      <c r="Z633" s="181"/>
      <c r="AA633" s="181"/>
      <c r="AB633" s="181"/>
      <c r="AC633" s="181"/>
      <c r="AD633" s="181"/>
      <c r="AE633" s="181"/>
      <c r="AF633" s="181"/>
      <c r="AG633" s="181"/>
      <c r="AH633" s="181"/>
      <c r="AI633" s="181"/>
      <c r="AJ633" s="181"/>
      <c r="AK633" s="181"/>
      <c r="AL633" s="181"/>
      <c r="AM633" s="181"/>
      <c r="AN633" s="181"/>
      <c r="AO633" s="181"/>
      <c r="AP633" s="181"/>
      <c r="AQ633" s="181"/>
      <c r="AR633" s="181"/>
    </row>
    <row r="634" spans="1:4" s="181" customFormat="1" ht="12.75">
      <c r="A634" s="146"/>
      <c r="B634" s="217"/>
      <c r="C634" s="146"/>
      <c r="D634" s="122">
        <v>0</v>
      </c>
    </row>
    <row r="635" spans="1:44" s="218" customFormat="1" ht="12.75">
      <c r="A635" s="146"/>
      <c r="B635" s="217"/>
      <c r="C635" s="146"/>
      <c r="D635" s="122">
        <f>SUM(D634)</f>
        <v>0</v>
      </c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  <c r="W635" s="181"/>
      <c r="X635" s="181"/>
      <c r="Y635" s="181"/>
      <c r="Z635" s="181"/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/>
      <c r="AM635" s="181"/>
      <c r="AN635" s="181"/>
      <c r="AO635" s="181"/>
      <c r="AP635" s="181"/>
      <c r="AQ635" s="181"/>
      <c r="AR635" s="181"/>
    </row>
    <row r="636" spans="1:44" s="184" customFormat="1" ht="12.75">
      <c r="A636" s="521" t="s">
        <v>6</v>
      </c>
      <c r="B636" s="521"/>
      <c r="C636" s="521"/>
      <c r="D636" s="52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81"/>
      <c r="AR636" s="181"/>
    </row>
    <row r="637" spans="1:44" s="184" customFormat="1" ht="14.25">
      <c r="A637" s="514" t="s">
        <v>1472</v>
      </c>
      <c r="B637" s="514"/>
      <c r="C637" s="514"/>
      <c r="D637" s="514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  <c r="Y637" s="181"/>
      <c r="Z637" s="181"/>
      <c r="AA637" s="181"/>
      <c r="AB637" s="181"/>
      <c r="AC637" s="181"/>
      <c r="AD637" s="181"/>
      <c r="AE637" s="181"/>
      <c r="AF637" s="181"/>
      <c r="AG637" s="181"/>
      <c r="AH637" s="181"/>
      <c r="AI637" s="181"/>
      <c r="AJ637" s="181"/>
      <c r="AK637" s="181"/>
      <c r="AL637" s="181"/>
      <c r="AM637" s="181"/>
      <c r="AN637" s="181"/>
      <c r="AO637" s="181"/>
      <c r="AP637" s="181"/>
      <c r="AQ637" s="181"/>
      <c r="AR637" s="181"/>
    </row>
    <row r="638" spans="1:44" s="184" customFormat="1" ht="25.5">
      <c r="A638" s="185" t="s">
        <v>61</v>
      </c>
      <c r="B638" s="186" t="s">
        <v>70</v>
      </c>
      <c r="C638" s="185" t="s">
        <v>71</v>
      </c>
      <c r="D638" s="187" t="s">
        <v>72</v>
      </c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  <c r="AA638" s="181"/>
      <c r="AB638" s="181"/>
      <c r="AC638" s="181"/>
      <c r="AD638" s="181"/>
      <c r="AE638" s="181"/>
      <c r="AF638" s="181"/>
      <c r="AG638" s="181"/>
      <c r="AH638" s="181"/>
      <c r="AI638" s="181"/>
      <c r="AJ638" s="181"/>
      <c r="AK638" s="181"/>
      <c r="AL638" s="181"/>
      <c r="AM638" s="181"/>
      <c r="AN638" s="181"/>
      <c r="AO638" s="181"/>
      <c r="AP638" s="181"/>
      <c r="AQ638" s="181"/>
      <c r="AR638" s="181"/>
    </row>
    <row r="639" spans="1:4" s="181" customFormat="1" ht="12.75">
      <c r="A639" s="146">
        <v>1</v>
      </c>
      <c r="B639" s="84" t="s">
        <v>508</v>
      </c>
      <c r="C639" s="146">
        <v>2015</v>
      </c>
      <c r="D639" s="85">
        <v>2644.5</v>
      </c>
    </row>
    <row r="640" spans="1:4" s="181" customFormat="1" ht="12.75">
      <c r="A640" s="146">
        <v>2</v>
      </c>
      <c r="B640" s="188" t="s">
        <v>509</v>
      </c>
      <c r="C640" s="79">
        <v>2015</v>
      </c>
      <c r="D640" s="86">
        <v>596</v>
      </c>
    </row>
    <row r="641" spans="1:4" s="181" customFormat="1" ht="12.75">
      <c r="A641" s="146">
        <v>3</v>
      </c>
      <c r="B641" s="26" t="s">
        <v>910</v>
      </c>
      <c r="C641" s="146">
        <v>2016</v>
      </c>
      <c r="D641" s="85">
        <v>11800</v>
      </c>
    </row>
    <row r="642" spans="1:4" s="181" customFormat="1" ht="12.75">
      <c r="A642" s="146">
        <v>4</v>
      </c>
      <c r="B642" s="26" t="s">
        <v>911</v>
      </c>
      <c r="C642" s="146">
        <v>2016</v>
      </c>
      <c r="D642" s="85">
        <v>480</v>
      </c>
    </row>
    <row r="643" spans="1:4" s="75" customFormat="1" ht="12.75">
      <c r="A643" s="146">
        <v>5</v>
      </c>
      <c r="B643" s="26" t="s">
        <v>1137</v>
      </c>
      <c r="C643" s="146">
        <v>2018</v>
      </c>
      <c r="D643" s="85">
        <v>25250</v>
      </c>
    </row>
    <row r="644" spans="1:4" s="75" customFormat="1" ht="12.75">
      <c r="A644" s="146">
        <v>6</v>
      </c>
      <c r="B644" s="80" t="s">
        <v>1138</v>
      </c>
      <c r="C644" s="229">
        <v>2019</v>
      </c>
      <c r="D644" s="86">
        <v>9963</v>
      </c>
    </row>
    <row r="645" spans="1:4" s="75" customFormat="1" ht="12.75">
      <c r="A645" s="146">
        <v>7</v>
      </c>
      <c r="B645" s="80" t="s">
        <v>1139</v>
      </c>
      <c r="C645" s="229">
        <v>2019</v>
      </c>
      <c r="D645" s="86">
        <v>7687.5</v>
      </c>
    </row>
    <row r="646" spans="1:44" s="15" customFormat="1" ht="12.75">
      <c r="A646" s="146">
        <v>8</v>
      </c>
      <c r="B646" s="193" t="s">
        <v>1261</v>
      </c>
      <c r="C646" s="194">
        <v>2019</v>
      </c>
      <c r="D646" s="195">
        <v>640</v>
      </c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</row>
    <row r="647" spans="1:44" s="15" customFormat="1" ht="12.75">
      <c r="A647" s="146">
        <v>9</v>
      </c>
      <c r="B647" s="193" t="s">
        <v>1262</v>
      </c>
      <c r="C647" s="194">
        <v>2019</v>
      </c>
      <c r="D647" s="195">
        <v>4500</v>
      </c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</row>
    <row r="648" spans="1:4" s="181" customFormat="1" ht="12.75">
      <c r="A648" s="146"/>
      <c r="B648" s="217" t="s">
        <v>69</v>
      </c>
      <c r="C648" s="146"/>
      <c r="D648" s="122">
        <f>SUM(D639:D647)</f>
        <v>63561</v>
      </c>
    </row>
    <row r="649" spans="1:44" s="218" customFormat="1" ht="14.25">
      <c r="A649" s="514" t="s">
        <v>1473</v>
      </c>
      <c r="B649" s="514"/>
      <c r="C649" s="514"/>
      <c r="D649" s="514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  <c r="Y649" s="181"/>
      <c r="Z649" s="181"/>
      <c r="AA649" s="181"/>
      <c r="AB649" s="181"/>
      <c r="AC649" s="181"/>
      <c r="AD649" s="181"/>
      <c r="AE649" s="181"/>
      <c r="AF649" s="181"/>
      <c r="AG649" s="181"/>
      <c r="AH649" s="181"/>
      <c r="AI649" s="181"/>
      <c r="AJ649" s="181"/>
      <c r="AK649" s="181"/>
      <c r="AL649" s="181"/>
      <c r="AM649" s="181"/>
      <c r="AN649" s="181"/>
      <c r="AO649" s="181"/>
      <c r="AP649" s="181"/>
      <c r="AQ649" s="181"/>
      <c r="AR649" s="181"/>
    </row>
    <row r="650" spans="1:44" s="218" customFormat="1" ht="25.5">
      <c r="A650" s="185" t="s">
        <v>61</v>
      </c>
      <c r="B650" s="186" t="s">
        <v>73</v>
      </c>
      <c r="C650" s="185" t="s">
        <v>71</v>
      </c>
      <c r="D650" s="187" t="s">
        <v>72</v>
      </c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  <c r="Y650" s="181"/>
      <c r="Z650" s="181"/>
      <c r="AA650" s="181"/>
      <c r="AB650" s="181"/>
      <c r="AC650" s="181"/>
      <c r="AD650" s="181"/>
      <c r="AE650" s="181"/>
      <c r="AF650" s="181"/>
      <c r="AG650" s="181"/>
      <c r="AH650" s="181"/>
      <c r="AI650" s="181"/>
      <c r="AJ650" s="181"/>
      <c r="AK650" s="181"/>
      <c r="AL650" s="181"/>
      <c r="AM650" s="181"/>
      <c r="AN650" s="181"/>
      <c r="AO650" s="181"/>
      <c r="AP650" s="181"/>
      <c r="AQ650" s="181"/>
      <c r="AR650" s="181"/>
    </row>
    <row r="651" spans="1:4" s="181" customFormat="1" ht="12.75">
      <c r="A651" s="146">
        <v>1</v>
      </c>
      <c r="B651" s="188" t="s">
        <v>421</v>
      </c>
      <c r="C651" s="79">
        <v>2015</v>
      </c>
      <c r="D651" s="86">
        <v>334</v>
      </c>
    </row>
    <row r="652" spans="1:4" s="181" customFormat="1" ht="12.75">
      <c r="A652" s="146">
        <v>2</v>
      </c>
      <c r="B652" s="188" t="s">
        <v>510</v>
      </c>
      <c r="C652" s="79">
        <v>2015</v>
      </c>
      <c r="D652" s="86">
        <v>549.99</v>
      </c>
    </row>
    <row r="653" spans="1:4" s="181" customFormat="1" ht="12.75">
      <c r="A653" s="146">
        <v>3</v>
      </c>
      <c r="B653" s="84" t="s">
        <v>511</v>
      </c>
      <c r="C653" s="79">
        <v>2016</v>
      </c>
      <c r="D653" s="86">
        <v>199</v>
      </c>
    </row>
    <row r="654" spans="1:4" s="181" customFormat="1" ht="25.5">
      <c r="A654" s="146">
        <v>4</v>
      </c>
      <c r="B654" s="84" t="s">
        <v>1022</v>
      </c>
      <c r="C654" s="79">
        <v>2018</v>
      </c>
      <c r="D654" s="86">
        <v>5610</v>
      </c>
    </row>
    <row r="655" spans="1:4" s="181" customFormat="1" ht="12.75">
      <c r="A655" s="146">
        <v>5</v>
      </c>
      <c r="B655" s="84" t="s">
        <v>1023</v>
      </c>
      <c r="C655" s="79">
        <v>2018</v>
      </c>
      <c r="D655" s="86">
        <v>1503.15</v>
      </c>
    </row>
    <row r="656" spans="1:4" s="181" customFormat="1" ht="12.75">
      <c r="A656" s="146">
        <v>6</v>
      </c>
      <c r="B656" s="84" t="s">
        <v>1024</v>
      </c>
      <c r="C656" s="79">
        <v>2018</v>
      </c>
      <c r="D656" s="86">
        <v>3799</v>
      </c>
    </row>
    <row r="657" spans="1:4" s="181" customFormat="1" ht="12.75">
      <c r="A657" s="146">
        <v>7</v>
      </c>
      <c r="B657" s="84" t="s">
        <v>1025</v>
      </c>
      <c r="C657" s="79">
        <v>2018</v>
      </c>
      <c r="D657" s="86">
        <v>499</v>
      </c>
    </row>
    <row r="658" spans="1:4" s="181" customFormat="1" ht="12.75">
      <c r="A658" s="146">
        <v>8</v>
      </c>
      <c r="B658" s="84" t="s">
        <v>1026</v>
      </c>
      <c r="C658" s="79">
        <v>2018</v>
      </c>
      <c r="D658" s="86">
        <v>309</v>
      </c>
    </row>
    <row r="659" spans="1:4" s="181" customFormat="1" ht="25.5">
      <c r="A659" s="146">
        <v>9</v>
      </c>
      <c r="B659" s="84" t="s">
        <v>1027</v>
      </c>
      <c r="C659" s="79">
        <v>2018</v>
      </c>
      <c r="D659" s="86">
        <v>1599</v>
      </c>
    </row>
    <row r="660" spans="1:4" s="181" customFormat="1" ht="25.5">
      <c r="A660" s="146">
        <v>10</v>
      </c>
      <c r="B660" s="84" t="s">
        <v>1028</v>
      </c>
      <c r="C660" s="79">
        <v>2018</v>
      </c>
      <c r="D660" s="86">
        <v>339</v>
      </c>
    </row>
    <row r="661" spans="1:4" s="181" customFormat="1" ht="12.75">
      <c r="A661" s="146">
        <v>11</v>
      </c>
      <c r="B661" s="84" t="s">
        <v>1029</v>
      </c>
      <c r="C661" s="79">
        <v>2018</v>
      </c>
      <c r="D661" s="86">
        <v>1295.5</v>
      </c>
    </row>
    <row r="662" spans="1:4" s="75" customFormat="1" ht="12.75">
      <c r="A662" s="146">
        <v>12</v>
      </c>
      <c r="B662" s="26" t="s">
        <v>1140</v>
      </c>
      <c r="C662" s="146">
        <v>2018</v>
      </c>
      <c r="D662" s="85">
        <v>3270.57</v>
      </c>
    </row>
    <row r="663" spans="1:4" s="75" customFormat="1" ht="12.75">
      <c r="A663" s="146">
        <v>13</v>
      </c>
      <c r="B663" s="26" t="s">
        <v>1141</v>
      </c>
      <c r="C663" s="146">
        <v>2018</v>
      </c>
      <c r="D663" s="85">
        <v>22218.72</v>
      </c>
    </row>
    <row r="664" spans="1:4" s="75" customFormat="1" ht="12.75">
      <c r="A664" s="146">
        <v>14</v>
      </c>
      <c r="B664" s="26" t="s">
        <v>1142</v>
      </c>
      <c r="C664" s="146">
        <v>2019</v>
      </c>
      <c r="D664" s="85">
        <v>640</v>
      </c>
    </row>
    <row r="665" spans="1:4" s="75" customFormat="1" ht="12.75">
      <c r="A665" s="146">
        <v>15</v>
      </c>
      <c r="B665" s="26" t="s">
        <v>1143</v>
      </c>
      <c r="C665" s="146">
        <v>2019</v>
      </c>
      <c r="D665" s="85">
        <v>3062.7</v>
      </c>
    </row>
    <row r="666" spans="1:44" s="15" customFormat="1" ht="12.75">
      <c r="A666" s="146">
        <v>16</v>
      </c>
      <c r="B666" s="193" t="s">
        <v>1263</v>
      </c>
      <c r="C666" s="194">
        <v>2019</v>
      </c>
      <c r="D666" s="195">
        <v>299.99</v>
      </c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</row>
    <row r="667" spans="1:44" s="15" customFormat="1" ht="12.75">
      <c r="A667" s="146">
        <v>17</v>
      </c>
      <c r="B667" s="193" t="s">
        <v>1264</v>
      </c>
      <c r="C667" s="194">
        <v>2019</v>
      </c>
      <c r="D667" s="195">
        <v>4500</v>
      </c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</row>
    <row r="668" spans="1:44" s="15" customFormat="1" ht="12.75">
      <c r="A668" s="146">
        <v>18</v>
      </c>
      <c r="B668" s="193" t="s">
        <v>1265</v>
      </c>
      <c r="C668" s="194">
        <v>2019</v>
      </c>
      <c r="D668" s="195">
        <v>2199.99</v>
      </c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</row>
    <row r="669" spans="1:44" s="15" customFormat="1" ht="12.75">
      <c r="A669" s="146">
        <v>19</v>
      </c>
      <c r="B669" s="39" t="s">
        <v>1266</v>
      </c>
      <c r="C669" s="53">
        <v>2020</v>
      </c>
      <c r="D669" s="221">
        <v>558</v>
      </c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</row>
    <row r="670" spans="1:4" s="181" customFormat="1" ht="12.75">
      <c r="A670" s="146"/>
      <c r="B670" s="217"/>
      <c r="C670" s="146"/>
      <c r="D670" s="122">
        <f>SUM(D651:D669)</f>
        <v>52786.60999999999</v>
      </c>
    </row>
    <row r="671" spans="1:44" s="218" customFormat="1" ht="14.25">
      <c r="A671" s="514" t="s">
        <v>901</v>
      </c>
      <c r="B671" s="514"/>
      <c r="C671" s="514"/>
      <c r="D671" s="514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81"/>
      <c r="AR671" s="181"/>
    </row>
    <row r="672" spans="1:44" s="218" customFormat="1" ht="25.5">
      <c r="A672" s="185" t="s">
        <v>61</v>
      </c>
      <c r="B672" s="186" t="s">
        <v>1198</v>
      </c>
      <c r="C672" s="185" t="s">
        <v>71</v>
      </c>
      <c r="D672" s="187" t="s">
        <v>72</v>
      </c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/>
      <c r="AM672" s="181"/>
      <c r="AN672" s="181"/>
      <c r="AO672" s="181"/>
      <c r="AP672" s="181"/>
      <c r="AQ672" s="181"/>
      <c r="AR672" s="181"/>
    </row>
    <row r="673" spans="1:44" s="218" customFormat="1" ht="12.75">
      <c r="A673" s="146"/>
      <c r="B673" s="217"/>
      <c r="C673" s="146"/>
      <c r="D673" s="122">
        <v>0</v>
      </c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81"/>
      <c r="T673" s="181"/>
      <c r="U673" s="181"/>
      <c r="V673" s="181"/>
      <c r="W673" s="181"/>
      <c r="X673" s="181"/>
      <c r="Y673" s="181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/>
      <c r="AM673" s="181"/>
      <c r="AN673" s="181"/>
      <c r="AO673" s="181"/>
      <c r="AP673" s="181"/>
      <c r="AQ673" s="181"/>
      <c r="AR673" s="181"/>
    </row>
    <row r="674" spans="1:44" s="218" customFormat="1" ht="12.75">
      <c r="A674" s="146"/>
      <c r="B674" s="217"/>
      <c r="C674" s="146"/>
      <c r="D674" s="122">
        <f>SUM(D673)</f>
        <v>0</v>
      </c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</row>
    <row r="675" spans="1:44" s="184" customFormat="1" ht="12.75">
      <c r="A675" s="521" t="s">
        <v>57</v>
      </c>
      <c r="B675" s="521"/>
      <c r="C675" s="521"/>
      <c r="D675" s="52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  <c r="W675" s="181"/>
      <c r="X675" s="181"/>
      <c r="Y675" s="181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81"/>
      <c r="AR675" s="181"/>
    </row>
    <row r="676" spans="1:44" s="184" customFormat="1" ht="14.25">
      <c r="A676" s="514" t="s">
        <v>1472</v>
      </c>
      <c r="B676" s="514"/>
      <c r="C676" s="514"/>
      <c r="D676" s="514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  <c r="Y676" s="181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/>
      <c r="AM676" s="181"/>
      <c r="AN676" s="181"/>
      <c r="AO676" s="181"/>
      <c r="AP676" s="181"/>
      <c r="AQ676" s="181"/>
      <c r="AR676" s="181"/>
    </row>
    <row r="677" spans="1:44" s="184" customFormat="1" ht="25.5">
      <c r="A677" s="185" t="s">
        <v>61</v>
      </c>
      <c r="B677" s="186" t="s">
        <v>70</v>
      </c>
      <c r="C677" s="185" t="s">
        <v>71</v>
      </c>
      <c r="D677" s="187" t="s">
        <v>72</v>
      </c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81"/>
      <c r="Z677" s="181"/>
      <c r="AA677" s="181"/>
      <c r="AB677" s="181"/>
      <c r="AC677" s="181"/>
      <c r="AD677" s="181"/>
      <c r="AE677" s="181"/>
      <c r="AF677" s="181"/>
      <c r="AG677" s="181"/>
      <c r="AH677" s="181"/>
      <c r="AI677" s="181"/>
      <c r="AJ677" s="181"/>
      <c r="AK677" s="181"/>
      <c r="AL677" s="181"/>
      <c r="AM677" s="181"/>
      <c r="AN677" s="181"/>
      <c r="AO677" s="181"/>
      <c r="AP677" s="181"/>
      <c r="AQ677" s="181"/>
      <c r="AR677" s="181"/>
    </row>
    <row r="678" spans="1:4" s="181" customFormat="1" ht="12.75">
      <c r="A678" s="146">
        <v>1</v>
      </c>
      <c r="B678" s="84" t="s">
        <v>446</v>
      </c>
      <c r="C678" s="146">
        <v>2015</v>
      </c>
      <c r="D678" s="85">
        <v>1780</v>
      </c>
    </row>
    <row r="679" spans="1:4" s="181" customFormat="1" ht="12.75">
      <c r="A679" s="146">
        <v>2</v>
      </c>
      <c r="B679" s="84" t="s">
        <v>447</v>
      </c>
      <c r="C679" s="146">
        <v>2015</v>
      </c>
      <c r="D679" s="85">
        <v>6149</v>
      </c>
    </row>
    <row r="680" spans="1:4" s="181" customFormat="1" ht="12.75">
      <c r="A680" s="146">
        <v>3</v>
      </c>
      <c r="B680" s="84" t="s">
        <v>448</v>
      </c>
      <c r="C680" s="146">
        <v>2015</v>
      </c>
      <c r="D680" s="85">
        <v>3499.35</v>
      </c>
    </row>
    <row r="681" spans="1:4" s="181" customFormat="1" ht="12.75">
      <c r="A681" s="146">
        <v>4</v>
      </c>
      <c r="B681" s="84" t="s">
        <v>695</v>
      </c>
      <c r="C681" s="146">
        <v>2016</v>
      </c>
      <c r="D681" s="85">
        <v>2231</v>
      </c>
    </row>
    <row r="682" spans="1:4" s="181" customFormat="1" ht="12.75">
      <c r="A682" s="146">
        <v>5</v>
      </c>
      <c r="B682" s="84" t="s">
        <v>696</v>
      </c>
      <c r="C682" s="146">
        <v>2016</v>
      </c>
      <c r="D682" s="85">
        <v>999</v>
      </c>
    </row>
    <row r="683" spans="1:4" s="75" customFormat="1" ht="12.75">
      <c r="A683" s="146">
        <v>6</v>
      </c>
      <c r="B683" s="26" t="s">
        <v>1070</v>
      </c>
      <c r="C683" s="146">
        <v>2017</v>
      </c>
      <c r="D683" s="85">
        <v>2500</v>
      </c>
    </row>
    <row r="684" spans="1:44" s="15" customFormat="1" ht="12.75">
      <c r="A684" s="146">
        <v>7</v>
      </c>
      <c r="B684" s="250" t="s">
        <v>1272</v>
      </c>
      <c r="C684" s="251">
        <v>2019</v>
      </c>
      <c r="D684" s="252">
        <v>2315.47</v>
      </c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</row>
    <row r="685" spans="1:44" s="15" customFormat="1" ht="12.75">
      <c r="A685" s="146">
        <v>8</v>
      </c>
      <c r="B685" s="250" t="s">
        <v>1272</v>
      </c>
      <c r="C685" s="251">
        <v>2019</v>
      </c>
      <c r="D685" s="252">
        <v>2315.47</v>
      </c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</row>
    <row r="686" spans="1:4" s="181" customFormat="1" ht="12.75">
      <c r="A686" s="146"/>
      <c r="B686" s="217" t="s">
        <v>69</v>
      </c>
      <c r="C686" s="146"/>
      <c r="D686" s="122">
        <f>SUM(D678:D685)</f>
        <v>21789.29</v>
      </c>
    </row>
    <row r="687" spans="1:44" s="218" customFormat="1" ht="14.25">
      <c r="A687" s="514" t="s">
        <v>1473</v>
      </c>
      <c r="B687" s="514"/>
      <c r="C687" s="514"/>
      <c r="D687" s="514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  <c r="W687" s="181"/>
      <c r="X687" s="181"/>
      <c r="Y687" s="181"/>
      <c r="Z687" s="181"/>
      <c r="AA687" s="181"/>
      <c r="AB687" s="181"/>
      <c r="AC687" s="181"/>
      <c r="AD687" s="181"/>
      <c r="AE687" s="181"/>
      <c r="AF687" s="181"/>
      <c r="AG687" s="181"/>
      <c r="AH687" s="181"/>
      <c r="AI687" s="181"/>
      <c r="AJ687" s="181"/>
      <c r="AK687" s="181"/>
      <c r="AL687" s="181"/>
      <c r="AM687" s="181"/>
      <c r="AN687" s="181"/>
      <c r="AO687" s="181"/>
      <c r="AP687" s="181"/>
      <c r="AQ687" s="181"/>
      <c r="AR687" s="181"/>
    </row>
    <row r="688" spans="1:44" s="218" customFormat="1" ht="25.5">
      <c r="A688" s="185" t="s">
        <v>61</v>
      </c>
      <c r="B688" s="186" t="s">
        <v>73</v>
      </c>
      <c r="C688" s="185" t="s">
        <v>71</v>
      </c>
      <c r="D688" s="187" t="s">
        <v>72</v>
      </c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  <c r="W688" s="181"/>
      <c r="X688" s="181"/>
      <c r="Y688" s="181"/>
      <c r="Z688" s="181"/>
      <c r="AA688" s="181"/>
      <c r="AB688" s="181"/>
      <c r="AC688" s="181"/>
      <c r="AD688" s="181"/>
      <c r="AE688" s="181"/>
      <c r="AF688" s="181"/>
      <c r="AG688" s="181"/>
      <c r="AH688" s="181"/>
      <c r="AI688" s="181"/>
      <c r="AJ688" s="181"/>
      <c r="AK688" s="181"/>
      <c r="AL688" s="181"/>
      <c r="AM688" s="181"/>
      <c r="AN688" s="181"/>
      <c r="AO688" s="181"/>
      <c r="AP688" s="181"/>
      <c r="AQ688" s="181"/>
      <c r="AR688" s="181"/>
    </row>
    <row r="689" spans="1:4" s="181" customFormat="1" ht="12.75">
      <c r="A689" s="146">
        <v>1</v>
      </c>
      <c r="B689" s="84" t="s">
        <v>697</v>
      </c>
      <c r="C689" s="146">
        <v>2016</v>
      </c>
      <c r="D689" s="85">
        <v>1850</v>
      </c>
    </row>
    <row r="690" spans="1:4" s="181" customFormat="1" ht="12.75">
      <c r="A690" s="146">
        <v>2</v>
      </c>
      <c r="B690" s="84" t="s">
        <v>698</v>
      </c>
      <c r="C690" s="146">
        <v>2016</v>
      </c>
      <c r="D690" s="85">
        <v>1849.99</v>
      </c>
    </row>
    <row r="691" spans="1:4" s="181" customFormat="1" ht="12.75">
      <c r="A691" s="146"/>
      <c r="B691" s="217"/>
      <c r="C691" s="146"/>
      <c r="D691" s="122">
        <f>SUM(D689:D690)</f>
        <v>3699.99</v>
      </c>
    </row>
    <row r="692" spans="1:44" s="218" customFormat="1" ht="14.25">
      <c r="A692" s="514" t="s">
        <v>901</v>
      </c>
      <c r="B692" s="514"/>
      <c r="C692" s="514"/>
      <c r="D692" s="514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  <c r="Y692" s="181"/>
      <c r="Z692" s="181"/>
      <c r="AA692" s="181"/>
      <c r="AB692" s="181"/>
      <c r="AC692" s="181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  <c r="AQ692" s="181"/>
      <c r="AR692" s="181"/>
    </row>
    <row r="693" spans="1:44" s="218" customFormat="1" ht="25.5">
      <c r="A693" s="185" t="s">
        <v>61</v>
      </c>
      <c r="B693" s="186" t="s">
        <v>1198</v>
      </c>
      <c r="C693" s="185" t="s">
        <v>71</v>
      </c>
      <c r="D693" s="187" t="s">
        <v>72</v>
      </c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  <c r="W693" s="181"/>
      <c r="X693" s="181"/>
      <c r="Y693" s="181"/>
      <c r="Z693" s="181"/>
      <c r="AA693" s="181"/>
      <c r="AB693" s="181"/>
      <c r="AC693" s="181"/>
      <c r="AD693" s="181"/>
      <c r="AE693" s="181"/>
      <c r="AF693" s="181"/>
      <c r="AG693" s="181"/>
      <c r="AH693" s="181"/>
      <c r="AI693" s="181"/>
      <c r="AJ693" s="181"/>
      <c r="AK693" s="181"/>
      <c r="AL693" s="181"/>
      <c r="AM693" s="181"/>
      <c r="AN693" s="181"/>
      <c r="AO693" s="181"/>
      <c r="AP693" s="181"/>
      <c r="AQ693" s="181"/>
      <c r="AR693" s="181"/>
    </row>
    <row r="694" spans="1:4" s="181" customFormat="1" ht="12" customHeight="1">
      <c r="A694" s="146"/>
      <c r="B694" s="217"/>
      <c r="C694" s="146"/>
      <c r="D694" s="122">
        <v>0</v>
      </c>
    </row>
    <row r="695" spans="1:4" s="181" customFormat="1" ht="12.75">
      <c r="A695" s="146"/>
      <c r="B695" s="217"/>
      <c r="C695" s="146"/>
      <c r="D695" s="122">
        <f>SUM(D694)</f>
        <v>0</v>
      </c>
    </row>
    <row r="696" spans="1:44" s="184" customFormat="1" ht="12.75">
      <c r="A696" s="521" t="s">
        <v>247</v>
      </c>
      <c r="B696" s="521"/>
      <c r="C696" s="521"/>
      <c r="D696" s="52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  <c r="Y696" s="181"/>
      <c r="Z696" s="181"/>
      <c r="AA696" s="181"/>
      <c r="AB696" s="181"/>
      <c r="AC696" s="181"/>
      <c r="AD696" s="181"/>
      <c r="AE696" s="181"/>
      <c r="AF696" s="181"/>
      <c r="AG696" s="181"/>
      <c r="AH696" s="181"/>
      <c r="AI696" s="181"/>
      <c r="AJ696" s="181"/>
      <c r="AK696" s="181"/>
      <c r="AL696" s="181"/>
      <c r="AM696" s="181"/>
      <c r="AN696" s="181"/>
      <c r="AO696" s="181"/>
      <c r="AP696" s="181"/>
      <c r="AQ696" s="181"/>
      <c r="AR696" s="181"/>
    </row>
    <row r="697" spans="1:44" s="184" customFormat="1" ht="14.25">
      <c r="A697" s="514" t="s">
        <v>1472</v>
      </c>
      <c r="B697" s="514"/>
      <c r="C697" s="514"/>
      <c r="D697" s="514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  <c r="Y697" s="181"/>
      <c r="Z697" s="181"/>
      <c r="AA697" s="181"/>
      <c r="AB697" s="181"/>
      <c r="AC697" s="181"/>
      <c r="AD697" s="181"/>
      <c r="AE697" s="181"/>
      <c r="AF697" s="181"/>
      <c r="AG697" s="181"/>
      <c r="AH697" s="181"/>
      <c r="AI697" s="181"/>
      <c r="AJ697" s="181"/>
      <c r="AK697" s="181"/>
      <c r="AL697" s="181"/>
      <c r="AM697" s="181"/>
      <c r="AN697" s="181"/>
      <c r="AO697" s="181"/>
      <c r="AP697" s="181"/>
      <c r="AQ697" s="181"/>
      <c r="AR697" s="181"/>
    </row>
    <row r="698" spans="1:44" s="184" customFormat="1" ht="25.5">
      <c r="A698" s="185" t="s">
        <v>61</v>
      </c>
      <c r="B698" s="186" t="s">
        <v>70</v>
      </c>
      <c r="C698" s="185" t="s">
        <v>71</v>
      </c>
      <c r="D698" s="187" t="s">
        <v>72</v>
      </c>
      <c r="E698" s="181"/>
      <c r="F698" s="181"/>
      <c r="G698" s="181"/>
      <c r="H698" s="181"/>
      <c r="I698" s="181"/>
      <c r="J698" s="181"/>
      <c r="K698" s="181"/>
      <c r="L698" s="181"/>
      <c r="M698" s="181"/>
      <c r="N698" s="181"/>
      <c r="O698" s="181"/>
      <c r="P698" s="181"/>
      <c r="Q698" s="181"/>
      <c r="R698" s="181"/>
      <c r="S698" s="181"/>
      <c r="T698" s="181"/>
      <c r="U698" s="181"/>
      <c r="V698" s="181"/>
      <c r="W698" s="181"/>
      <c r="X698" s="181"/>
      <c r="Y698" s="181"/>
      <c r="Z698" s="181"/>
      <c r="AA698" s="181"/>
      <c r="AB698" s="181"/>
      <c r="AC698" s="181"/>
      <c r="AD698" s="181"/>
      <c r="AE698" s="181"/>
      <c r="AF698" s="181"/>
      <c r="AG698" s="181"/>
      <c r="AH698" s="181"/>
      <c r="AI698" s="181"/>
      <c r="AJ698" s="181"/>
      <c r="AK698" s="181"/>
      <c r="AL698" s="181"/>
      <c r="AM698" s="181"/>
      <c r="AN698" s="181"/>
      <c r="AO698" s="181"/>
      <c r="AP698" s="181"/>
      <c r="AQ698" s="181"/>
      <c r="AR698" s="181"/>
    </row>
    <row r="699" spans="1:4" s="75" customFormat="1" ht="12.75">
      <c r="A699" s="146">
        <v>1</v>
      </c>
      <c r="B699" s="26" t="s">
        <v>961</v>
      </c>
      <c r="C699" s="146">
        <v>2017</v>
      </c>
      <c r="D699" s="85">
        <v>2718.3</v>
      </c>
    </row>
    <row r="700" spans="1:4" s="75" customFormat="1" ht="12.75">
      <c r="A700" s="146">
        <v>2</v>
      </c>
      <c r="B700" s="26" t="s">
        <v>961</v>
      </c>
      <c r="C700" s="146">
        <v>2017</v>
      </c>
      <c r="D700" s="85">
        <v>2718.3</v>
      </c>
    </row>
    <row r="701" spans="1:4" s="75" customFormat="1" ht="12.75">
      <c r="A701" s="146">
        <v>3</v>
      </c>
      <c r="B701" s="26" t="s">
        <v>961</v>
      </c>
      <c r="C701" s="146">
        <v>2017</v>
      </c>
      <c r="D701" s="85">
        <v>2755.2</v>
      </c>
    </row>
    <row r="702" spans="1:44" s="257" customFormat="1" ht="12.75">
      <c r="A702" s="146">
        <v>4</v>
      </c>
      <c r="B702" s="253" t="s">
        <v>1199</v>
      </c>
      <c r="C702" s="254">
        <v>2020</v>
      </c>
      <c r="D702" s="255">
        <v>2399</v>
      </c>
      <c r="E702" s="256"/>
      <c r="F702" s="256"/>
      <c r="G702" s="256"/>
      <c r="H702" s="256"/>
      <c r="I702" s="256"/>
      <c r="J702" s="256"/>
      <c r="K702" s="256"/>
      <c r="L702" s="256"/>
      <c r="M702" s="256"/>
      <c r="N702" s="256"/>
      <c r="O702" s="256"/>
      <c r="P702" s="256"/>
      <c r="Q702" s="256"/>
      <c r="R702" s="256"/>
      <c r="S702" s="256"/>
      <c r="T702" s="256"/>
      <c r="U702" s="256"/>
      <c r="V702" s="256"/>
      <c r="W702" s="256"/>
      <c r="X702" s="256"/>
      <c r="Y702" s="256"/>
      <c r="Z702" s="256"/>
      <c r="AA702" s="256"/>
      <c r="AB702" s="256"/>
      <c r="AC702" s="256"/>
      <c r="AD702" s="256"/>
      <c r="AE702" s="256"/>
      <c r="AF702" s="256"/>
      <c r="AG702" s="256"/>
      <c r="AH702" s="256"/>
      <c r="AI702" s="256"/>
      <c r="AJ702" s="256"/>
      <c r="AK702" s="256"/>
      <c r="AL702" s="256"/>
      <c r="AM702" s="256"/>
      <c r="AN702" s="256"/>
      <c r="AO702" s="256"/>
      <c r="AP702" s="256"/>
      <c r="AQ702" s="256"/>
      <c r="AR702" s="256"/>
    </row>
    <row r="703" spans="1:4" s="75" customFormat="1" ht="12.75">
      <c r="A703" s="146">
        <v>5</v>
      </c>
      <c r="B703" s="77" t="s">
        <v>1174</v>
      </c>
      <c r="C703" s="146">
        <v>2018</v>
      </c>
      <c r="D703" s="85">
        <v>1499</v>
      </c>
    </row>
    <row r="704" spans="1:4" s="75" customFormat="1" ht="12.75">
      <c r="A704" s="146">
        <v>6</v>
      </c>
      <c r="B704" s="77" t="s">
        <v>1175</v>
      </c>
      <c r="C704" s="146">
        <v>2019</v>
      </c>
      <c r="D704" s="85">
        <v>1485</v>
      </c>
    </row>
    <row r="705" spans="1:4" s="75" customFormat="1" ht="12.75">
      <c r="A705" s="146">
        <v>7</v>
      </c>
      <c r="B705" s="77" t="s">
        <v>1176</v>
      </c>
      <c r="C705" s="146">
        <v>2018</v>
      </c>
      <c r="D705" s="85">
        <v>1499</v>
      </c>
    </row>
    <row r="706" spans="1:44" s="15" customFormat="1" ht="12.75">
      <c r="A706" s="146">
        <v>8</v>
      </c>
      <c r="B706" s="253" t="s">
        <v>1200</v>
      </c>
      <c r="C706" s="194">
        <v>2020</v>
      </c>
      <c r="D706" s="195">
        <v>1548</v>
      </c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</row>
    <row r="707" spans="1:7" s="181" customFormat="1" ht="12.75">
      <c r="A707" s="146">
        <v>9</v>
      </c>
      <c r="B707" s="84" t="s">
        <v>449</v>
      </c>
      <c r="C707" s="146">
        <v>2015</v>
      </c>
      <c r="D707" s="85">
        <v>1879</v>
      </c>
      <c r="E707" s="183"/>
      <c r="F707" s="183"/>
      <c r="G707" s="183"/>
    </row>
    <row r="708" spans="1:7" s="181" customFormat="1" ht="12.75">
      <c r="A708" s="146">
        <v>10</v>
      </c>
      <c r="B708" s="84" t="s">
        <v>449</v>
      </c>
      <c r="C708" s="146">
        <v>2015</v>
      </c>
      <c r="D708" s="85">
        <v>1879</v>
      </c>
      <c r="E708" s="183"/>
      <c r="F708" s="183"/>
      <c r="G708" s="183"/>
    </row>
    <row r="709" spans="1:7" s="181" customFormat="1" ht="12.75">
      <c r="A709" s="146">
        <v>11</v>
      </c>
      <c r="B709" s="84" t="s">
        <v>450</v>
      </c>
      <c r="C709" s="146">
        <v>2015</v>
      </c>
      <c r="D709" s="85">
        <v>999.99</v>
      </c>
      <c r="E709" s="183"/>
      <c r="F709" s="183"/>
      <c r="G709" s="183"/>
    </row>
    <row r="710" spans="1:4" s="75" customFormat="1" ht="12.75">
      <c r="A710" s="146">
        <v>12</v>
      </c>
      <c r="B710" s="26" t="s">
        <v>962</v>
      </c>
      <c r="C710" s="146">
        <v>2017</v>
      </c>
      <c r="D710" s="85">
        <v>1153.74</v>
      </c>
    </row>
    <row r="711" spans="1:7" s="181" customFormat="1" ht="12.75">
      <c r="A711" s="146">
        <v>13</v>
      </c>
      <c r="B711" s="258" t="s">
        <v>452</v>
      </c>
      <c r="C711" s="146">
        <v>2016</v>
      </c>
      <c r="D711" s="85">
        <v>553.5</v>
      </c>
      <c r="E711" s="259"/>
      <c r="F711" s="260"/>
      <c r="G711" s="260"/>
    </row>
    <row r="712" spans="1:4" s="75" customFormat="1" ht="12.75">
      <c r="A712" s="146">
        <v>14</v>
      </c>
      <c r="B712" s="77" t="s">
        <v>1177</v>
      </c>
      <c r="C712" s="146">
        <v>2018</v>
      </c>
      <c r="D712" s="85">
        <v>4999</v>
      </c>
    </row>
    <row r="713" spans="1:4" s="75" customFormat="1" ht="12.75">
      <c r="A713" s="146">
        <v>15</v>
      </c>
      <c r="B713" s="26" t="s">
        <v>964</v>
      </c>
      <c r="C713" s="146">
        <v>2017</v>
      </c>
      <c r="D713" s="85">
        <v>1648.2</v>
      </c>
    </row>
    <row r="714" spans="1:4" s="75" customFormat="1" ht="12.75">
      <c r="A714" s="146">
        <v>16</v>
      </c>
      <c r="B714" s="26" t="s">
        <v>228</v>
      </c>
      <c r="C714" s="146">
        <v>2016</v>
      </c>
      <c r="D714" s="85">
        <v>629.99</v>
      </c>
    </row>
    <row r="715" spans="1:7" s="181" customFormat="1" ht="12.75">
      <c r="A715" s="146">
        <v>17</v>
      </c>
      <c r="B715" s="84" t="s">
        <v>385</v>
      </c>
      <c r="C715" s="146">
        <v>2015</v>
      </c>
      <c r="D715" s="85">
        <v>253</v>
      </c>
      <c r="E715" s="183"/>
      <c r="F715" s="183"/>
      <c r="G715" s="183"/>
    </row>
    <row r="716" spans="1:7" s="181" customFormat="1" ht="12.75">
      <c r="A716" s="146">
        <v>18</v>
      </c>
      <c r="B716" s="84" t="s">
        <v>386</v>
      </c>
      <c r="C716" s="146">
        <v>2015</v>
      </c>
      <c r="D716" s="85">
        <v>448.95</v>
      </c>
      <c r="E716" s="183"/>
      <c r="F716" s="183"/>
      <c r="G716" s="183"/>
    </row>
    <row r="717" spans="1:7" s="181" customFormat="1" ht="12.75">
      <c r="A717" s="146">
        <v>19</v>
      </c>
      <c r="B717" s="84" t="s">
        <v>451</v>
      </c>
      <c r="C717" s="146">
        <v>2015</v>
      </c>
      <c r="D717" s="85">
        <v>469</v>
      </c>
      <c r="E717" s="183"/>
      <c r="F717" s="183"/>
      <c r="G717" s="183"/>
    </row>
    <row r="718" spans="1:4" s="75" customFormat="1" ht="12.75">
      <c r="A718" s="146">
        <v>20</v>
      </c>
      <c r="B718" s="26" t="s">
        <v>963</v>
      </c>
      <c r="C718" s="146">
        <v>2016</v>
      </c>
      <c r="D718" s="85">
        <v>512.4</v>
      </c>
    </row>
    <row r="719" spans="1:4" s="75" customFormat="1" ht="12.75">
      <c r="A719" s="146">
        <v>21</v>
      </c>
      <c r="B719" s="261" t="s">
        <v>969</v>
      </c>
      <c r="C719" s="262" t="s">
        <v>967</v>
      </c>
      <c r="D719" s="133">
        <v>1209</v>
      </c>
    </row>
    <row r="720" spans="1:4" s="75" customFormat="1" ht="12.75">
      <c r="A720" s="146">
        <v>22</v>
      </c>
      <c r="B720" s="261" t="s">
        <v>970</v>
      </c>
      <c r="C720" s="262" t="s">
        <v>701</v>
      </c>
      <c r="D720" s="133">
        <v>694</v>
      </c>
    </row>
    <row r="721" spans="1:4" s="75" customFormat="1" ht="12.75">
      <c r="A721" s="146">
        <v>23</v>
      </c>
      <c r="B721" s="261" t="s">
        <v>971</v>
      </c>
      <c r="C721" s="262" t="s">
        <v>701</v>
      </c>
      <c r="D721" s="133">
        <v>399.99</v>
      </c>
    </row>
    <row r="722" spans="1:4" s="75" customFormat="1" ht="12.75">
      <c r="A722" s="146">
        <v>24</v>
      </c>
      <c r="B722" s="261" t="s">
        <v>972</v>
      </c>
      <c r="C722" s="262" t="s">
        <v>457</v>
      </c>
      <c r="D722" s="133">
        <v>1800.72</v>
      </c>
    </row>
    <row r="723" spans="1:4" s="75" customFormat="1" ht="12.75">
      <c r="A723" s="146">
        <v>25</v>
      </c>
      <c r="B723" s="261" t="s">
        <v>973</v>
      </c>
      <c r="C723" s="262" t="s">
        <v>967</v>
      </c>
      <c r="D723" s="133">
        <v>869</v>
      </c>
    </row>
    <row r="724" spans="1:4" s="75" customFormat="1" ht="12.75">
      <c r="A724" s="146">
        <v>26</v>
      </c>
      <c r="B724" s="261" t="s">
        <v>702</v>
      </c>
      <c r="C724" s="262" t="s">
        <v>455</v>
      </c>
      <c r="D724" s="133">
        <v>1239</v>
      </c>
    </row>
    <row r="725" spans="1:4" s="75" customFormat="1" ht="12.75">
      <c r="A725" s="146">
        <v>27</v>
      </c>
      <c r="B725" s="261" t="s">
        <v>702</v>
      </c>
      <c r="C725" s="262" t="s">
        <v>455</v>
      </c>
      <c r="D725" s="133">
        <v>1239</v>
      </c>
    </row>
    <row r="726" spans="1:4" s="75" customFormat="1" ht="12.75">
      <c r="A726" s="146">
        <v>28</v>
      </c>
      <c r="B726" s="261" t="s">
        <v>703</v>
      </c>
      <c r="C726" s="262" t="s">
        <v>455</v>
      </c>
      <c r="D726" s="133">
        <v>1349</v>
      </c>
    </row>
    <row r="727" spans="1:4" s="75" customFormat="1" ht="12.75">
      <c r="A727" s="146">
        <v>29</v>
      </c>
      <c r="B727" s="258" t="s">
        <v>704</v>
      </c>
      <c r="C727" s="262" t="s">
        <v>457</v>
      </c>
      <c r="D727" s="133">
        <v>1546.5</v>
      </c>
    </row>
    <row r="728" spans="1:4" s="75" customFormat="1" ht="12.75">
      <c r="A728" s="146">
        <v>30</v>
      </c>
      <c r="B728" s="258" t="s">
        <v>975</v>
      </c>
      <c r="C728" s="262" t="s">
        <v>701</v>
      </c>
      <c r="D728" s="133">
        <v>649</v>
      </c>
    </row>
    <row r="729" spans="1:4" s="75" customFormat="1" ht="12.75">
      <c r="A729" s="146">
        <v>31</v>
      </c>
      <c r="B729" s="258" t="s">
        <v>456</v>
      </c>
      <c r="C729" s="262" t="s">
        <v>455</v>
      </c>
      <c r="D729" s="133">
        <v>2795</v>
      </c>
    </row>
    <row r="730" spans="1:4" s="75" customFormat="1" ht="12.75">
      <c r="A730" s="146">
        <v>32</v>
      </c>
      <c r="B730" s="258" t="s">
        <v>706</v>
      </c>
      <c r="C730" s="262" t="s">
        <v>457</v>
      </c>
      <c r="D730" s="133">
        <v>2198</v>
      </c>
    </row>
    <row r="731" spans="1:4" s="75" customFormat="1" ht="12.75">
      <c r="A731" s="146">
        <v>33</v>
      </c>
      <c r="B731" s="258" t="s">
        <v>706</v>
      </c>
      <c r="C731" s="262" t="s">
        <v>455</v>
      </c>
      <c r="D731" s="133">
        <v>1049</v>
      </c>
    </row>
    <row r="732" spans="1:4" s="75" customFormat="1" ht="12.75">
      <c r="A732" s="146">
        <v>34</v>
      </c>
      <c r="B732" s="258" t="s">
        <v>977</v>
      </c>
      <c r="C732" s="262" t="s">
        <v>701</v>
      </c>
      <c r="D732" s="133">
        <v>1023.39</v>
      </c>
    </row>
    <row r="733" spans="1:7" s="75" customFormat="1" ht="12.75">
      <c r="A733" s="146">
        <v>35</v>
      </c>
      <c r="B733" s="263" t="s">
        <v>1178</v>
      </c>
      <c r="C733" s="262" t="s">
        <v>967</v>
      </c>
      <c r="D733" s="133">
        <v>2187.35</v>
      </c>
      <c r="E733" s="264"/>
      <c r="F733" s="265"/>
      <c r="G733" s="265"/>
    </row>
    <row r="734" spans="1:7" s="75" customFormat="1" ht="12.75">
      <c r="A734" s="146">
        <v>36</v>
      </c>
      <c r="B734" s="263" t="s">
        <v>1178</v>
      </c>
      <c r="C734" s="262" t="s">
        <v>967</v>
      </c>
      <c r="D734" s="133">
        <v>2187.35</v>
      </c>
      <c r="E734" s="264"/>
      <c r="F734" s="265"/>
      <c r="G734" s="265"/>
    </row>
    <row r="735" spans="1:7" s="75" customFormat="1" ht="12.75">
      <c r="A735" s="146">
        <v>37</v>
      </c>
      <c r="B735" s="258" t="s">
        <v>1179</v>
      </c>
      <c r="C735" s="262" t="s">
        <v>967</v>
      </c>
      <c r="D735" s="133">
        <v>1951.7</v>
      </c>
      <c r="E735" s="264"/>
      <c r="F735" s="265"/>
      <c r="G735" s="265"/>
    </row>
    <row r="736" spans="1:7" s="75" customFormat="1" ht="12.75">
      <c r="A736" s="146">
        <v>38</v>
      </c>
      <c r="B736" s="258" t="s">
        <v>1179</v>
      </c>
      <c r="C736" s="262" t="s">
        <v>967</v>
      </c>
      <c r="D736" s="133">
        <v>1951.7</v>
      </c>
      <c r="E736" s="264"/>
      <c r="F736" s="265"/>
      <c r="G736" s="265"/>
    </row>
    <row r="737" spans="1:7" s="75" customFormat="1" ht="12.75">
      <c r="A737" s="146">
        <v>39</v>
      </c>
      <c r="B737" s="258" t="s">
        <v>1180</v>
      </c>
      <c r="C737" s="262" t="s">
        <v>967</v>
      </c>
      <c r="D737" s="133">
        <v>1919.3</v>
      </c>
      <c r="E737" s="264"/>
      <c r="F737" s="265"/>
      <c r="G737" s="265"/>
    </row>
    <row r="738" spans="1:7" s="75" customFormat="1" ht="12.75">
      <c r="A738" s="146">
        <v>40</v>
      </c>
      <c r="B738" s="258" t="s">
        <v>1180</v>
      </c>
      <c r="C738" s="262" t="s">
        <v>967</v>
      </c>
      <c r="D738" s="133">
        <v>1599.99</v>
      </c>
      <c r="E738" s="264"/>
      <c r="F738" s="265"/>
      <c r="G738" s="265"/>
    </row>
    <row r="739" spans="1:4" s="181" customFormat="1" ht="12.75">
      <c r="A739" s="146"/>
      <c r="B739" s="217"/>
      <c r="C739" s="146"/>
      <c r="D739" s="122">
        <f>SUM(D699:D738)</f>
        <v>61905.56</v>
      </c>
    </row>
    <row r="740" spans="1:44" s="218" customFormat="1" ht="14.25">
      <c r="A740" s="514" t="s">
        <v>1473</v>
      </c>
      <c r="B740" s="514"/>
      <c r="C740" s="514"/>
      <c r="D740" s="514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  <c r="W740" s="181"/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/>
      <c r="AM740" s="181"/>
      <c r="AN740" s="181"/>
      <c r="AO740" s="181"/>
      <c r="AP740" s="181"/>
      <c r="AQ740" s="181"/>
      <c r="AR740" s="181"/>
    </row>
    <row r="741" spans="1:44" s="218" customFormat="1" ht="25.5">
      <c r="A741" s="185" t="s">
        <v>61</v>
      </c>
      <c r="B741" s="186" t="s">
        <v>73</v>
      </c>
      <c r="C741" s="185" t="s">
        <v>71</v>
      </c>
      <c r="D741" s="187" t="s">
        <v>72</v>
      </c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  <c r="Y741" s="181"/>
      <c r="Z741" s="181"/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/>
      <c r="AM741" s="181"/>
      <c r="AN741" s="181"/>
      <c r="AO741" s="181"/>
      <c r="AP741" s="181"/>
      <c r="AQ741" s="181"/>
      <c r="AR741" s="181"/>
    </row>
    <row r="742" spans="1:4" s="75" customFormat="1" ht="14.25" customHeight="1">
      <c r="A742" s="146">
        <v>1</v>
      </c>
      <c r="B742" s="84" t="s">
        <v>369</v>
      </c>
      <c r="C742" s="146">
        <v>2019</v>
      </c>
      <c r="D742" s="85">
        <v>2499</v>
      </c>
    </row>
    <row r="743" spans="1:4" s="75" customFormat="1" ht="14.25" customHeight="1">
      <c r="A743" s="146">
        <v>2</v>
      </c>
      <c r="B743" s="84" t="s">
        <v>1066</v>
      </c>
      <c r="C743" s="146">
        <v>2019</v>
      </c>
      <c r="D743" s="85">
        <v>1549</v>
      </c>
    </row>
    <row r="744" spans="1:4" s="75" customFormat="1" ht="12.75">
      <c r="A744" s="146">
        <v>3</v>
      </c>
      <c r="B744" s="26" t="s">
        <v>369</v>
      </c>
      <c r="C744" s="146">
        <v>2019</v>
      </c>
      <c r="D744" s="85">
        <v>2499</v>
      </c>
    </row>
    <row r="745" spans="1:4" s="75" customFormat="1" ht="12.75">
      <c r="A745" s="146">
        <v>4</v>
      </c>
      <c r="B745" s="26" t="s">
        <v>965</v>
      </c>
      <c r="C745" s="146">
        <v>2018</v>
      </c>
      <c r="D745" s="85">
        <v>1599</v>
      </c>
    </row>
    <row r="746" spans="1:4" s="75" customFormat="1" ht="12.75">
      <c r="A746" s="146">
        <v>5</v>
      </c>
      <c r="B746" s="26" t="s">
        <v>369</v>
      </c>
      <c r="C746" s="146">
        <v>2018</v>
      </c>
      <c r="D746" s="85">
        <v>2299</v>
      </c>
    </row>
    <row r="747" spans="1:4" s="181" customFormat="1" ht="12.75">
      <c r="A747" s="146"/>
      <c r="B747" s="217"/>
      <c r="C747" s="146"/>
      <c r="D747" s="122">
        <f>SUM(D742:D746)</f>
        <v>10445</v>
      </c>
    </row>
    <row r="748" spans="1:44" s="218" customFormat="1" ht="14.25" customHeight="1">
      <c r="A748" s="514" t="s">
        <v>901</v>
      </c>
      <c r="B748" s="514"/>
      <c r="C748" s="514"/>
      <c r="D748" s="514"/>
      <c r="E748" s="181"/>
      <c r="F748" s="181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/>
      <c r="AM748" s="181"/>
      <c r="AN748" s="181"/>
      <c r="AO748" s="181"/>
      <c r="AP748" s="181"/>
      <c r="AQ748" s="181"/>
      <c r="AR748" s="181"/>
    </row>
    <row r="749" spans="1:44" s="218" customFormat="1" ht="25.5">
      <c r="A749" s="185" t="s">
        <v>61</v>
      </c>
      <c r="B749" s="186" t="s">
        <v>1198</v>
      </c>
      <c r="C749" s="185" t="s">
        <v>71</v>
      </c>
      <c r="D749" s="187" t="s">
        <v>72</v>
      </c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  <c r="Y749" s="181"/>
      <c r="Z749" s="181"/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/>
      <c r="AM749" s="181"/>
      <c r="AN749" s="181"/>
      <c r="AO749" s="181"/>
      <c r="AP749" s="181"/>
      <c r="AQ749" s="181"/>
      <c r="AR749" s="181"/>
    </row>
    <row r="750" spans="1:4" s="181" customFormat="1" ht="12.75">
      <c r="A750" s="146"/>
      <c r="B750" s="217"/>
      <c r="C750" s="146"/>
      <c r="D750" s="122">
        <v>0</v>
      </c>
    </row>
    <row r="751" spans="1:4" s="181" customFormat="1" ht="12.75">
      <c r="A751" s="146"/>
      <c r="B751" s="217"/>
      <c r="C751" s="146"/>
      <c r="D751" s="122">
        <f>SUM(D750)</f>
        <v>0</v>
      </c>
    </row>
    <row r="752" spans="1:44" s="184" customFormat="1" ht="13.5" customHeight="1">
      <c r="A752" s="521" t="s">
        <v>924</v>
      </c>
      <c r="B752" s="521"/>
      <c r="C752" s="521"/>
      <c r="D752" s="52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81"/>
      <c r="AR752" s="181"/>
    </row>
    <row r="753" spans="1:44" s="184" customFormat="1" ht="13.5" customHeight="1">
      <c r="A753" s="514" t="s">
        <v>1472</v>
      </c>
      <c r="B753" s="514"/>
      <c r="C753" s="514"/>
      <c r="D753" s="514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  <c r="Y753" s="181"/>
      <c r="Z753" s="181"/>
      <c r="AA753" s="181"/>
      <c r="AB753" s="181"/>
      <c r="AC753" s="181"/>
      <c r="AD753" s="181"/>
      <c r="AE753" s="181"/>
      <c r="AF753" s="181"/>
      <c r="AG753" s="181"/>
      <c r="AH753" s="181"/>
      <c r="AI753" s="181"/>
      <c r="AJ753" s="181"/>
      <c r="AK753" s="181"/>
      <c r="AL753" s="181"/>
      <c r="AM753" s="181"/>
      <c r="AN753" s="181"/>
      <c r="AO753" s="181"/>
      <c r="AP753" s="181"/>
      <c r="AQ753" s="181"/>
      <c r="AR753" s="181"/>
    </row>
    <row r="754" spans="1:44" s="184" customFormat="1" ht="26.25" customHeight="1">
      <c r="A754" s="185" t="s">
        <v>61</v>
      </c>
      <c r="B754" s="186" t="s">
        <v>70</v>
      </c>
      <c r="C754" s="185" t="s">
        <v>71</v>
      </c>
      <c r="D754" s="187" t="s">
        <v>72</v>
      </c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  <c r="AA754" s="181"/>
      <c r="AB754" s="181"/>
      <c r="AC754" s="181"/>
      <c r="AD754" s="181"/>
      <c r="AE754" s="181"/>
      <c r="AF754" s="181"/>
      <c r="AG754" s="181"/>
      <c r="AH754" s="181"/>
      <c r="AI754" s="181"/>
      <c r="AJ754" s="181"/>
      <c r="AK754" s="181"/>
      <c r="AL754" s="181"/>
      <c r="AM754" s="181"/>
      <c r="AN754" s="181"/>
      <c r="AO754" s="181"/>
      <c r="AP754" s="181"/>
      <c r="AQ754" s="181"/>
      <c r="AR754" s="181"/>
    </row>
    <row r="755" spans="1:4" s="75" customFormat="1" ht="12.75">
      <c r="A755" s="142">
        <v>1</v>
      </c>
      <c r="B755" s="266" t="s">
        <v>922</v>
      </c>
      <c r="C755" s="142">
        <v>2015</v>
      </c>
      <c r="D755" s="89">
        <v>2011.05</v>
      </c>
    </row>
    <row r="756" spans="1:4" s="75" customFormat="1" ht="12.75">
      <c r="A756" s="146">
        <v>2</v>
      </c>
      <c r="B756" s="26" t="s">
        <v>922</v>
      </c>
      <c r="C756" s="146">
        <v>2015</v>
      </c>
      <c r="D756" s="85">
        <v>2011.05</v>
      </c>
    </row>
    <row r="757" spans="1:4" s="75" customFormat="1" ht="12.75">
      <c r="A757" s="146">
        <v>3</v>
      </c>
      <c r="B757" s="26" t="s">
        <v>923</v>
      </c>
      <c r="C757" s="146">
        <v>2015</v>
      </c>
      <c r="D757" s="85">
        <v>379</v>
      </c>
    </row>
    <row r="758" spans="1:4" s="75" customFormat="1" ht="12.75">
      <c r="A758" s="142">
        <v>4</v>
      </c>
      <c r="B758" s="26" t="s">
        <v>923</v>
      </c>
      <c r="C758" s="146">
        <v>2015</v>
      </c>
      <c r="D758" s="85">
        <v>379</v>
      </c>
    </row>
    <row r="759" spans="1:4" s="75" customFormat="1" ht="12.75">
      <c r="A759" s="146">
        <v>5</v>
      </c>
      <c r="B759" s="26" t="s">
        <v>1065</v>
      </c>
      <c r="C759" s="146">
        <v>2017</v>
      </c>
      <c r="D759" s="85">
        <v>3399.15</v>
      </c>
    </row>
    <row r="760" spans="1:4" s="75" customFormat="1" ht="12.75">
      <c r="A760" s="146">
        <v>6</v>
      </c>
      <c r="B760" s="26" t="s">
        <v>1079</v>
      </c>
      <c r="C760" s="146">
        <v>2018</v>
      </c>
      <c r="D760" s="85">
        <v>1299</v>
      </c>
    </row>
    <row r="761" spans="1:4" s="75" customFormat="1" ht="12.75">
      <c r="A761" s="142">
        <v>7</v>
      </c>
      <c r="B761" s="26" t="s">
        <v>1218</v>
      </c>
      <c r="C761" s="146">
        <v>2019</v>
      </c>
      <c r="D761" s="85">
        <v>1495.11</v>
      </c>
    </row>
    <row r="762" spans="1:4" s="75" customFormat="1" ht="12.75">
      <c r="A762" s="146">
        <v>8</v>
      </c>
      <c r="B762" s="26" t="s">
        <v>1219</v>
      </c>
      <c r="C762" s="146">
        <v>2019</v>
      </c>
      <c r="D762" s="85">
        <v>3134.05</v>
      </c>
    </row>
    <row r="763" spans="1:4" s="75" customFormat="1" ht="12.75">
      <c r="A763" s="146">
        <v>9</v>
      </c>
      <c r="B763" s="26" t="s">
        <v>1220</v>
      </c>
      <c r="C763" s="146">
        <v>2019</v>
      </c>
      <c r="D763" s="85">
        <v>699.99</v>
      </c>
    </row>
    <row r="764" spans="1:4" s="181" customFormat="1" ht="13.5" customHeight="1">
      <c r="A764" s="146"/>
      <c r="B764" s="217"/>
      <c r="C764" s="146"/>
      <c r="D764" s="122">
        <f>SUM(D755:D763)</f>
        <v>14807.4</v>
      </c>
    </row>
    <row r="765" spans="1:44" s="218" customFormat="1" ht="13.5" customHeight="1">
      <c r="A765" s="514" t="s">
        <v>1473</v>
      </c>
      <c r="B765" s="514"/>
      <c r="C765" s="514"/>
      <c r="D765" s="514"/>
      <c r="E765" s="181"/>
      <c r="F765" s="181"/>
      <c r="G765" s="181"/>
      <c r="H765" s="181"/>
      <c r="I765" s="181"/>
      <c r="J765" s="181"/>
      <c r="K765" s="181"/>
      <c r="L765" s="181"/>
      <c r="M765" s="181"/>
      <c r="N765" s="181"/>
      <c r="O765" s="181"/>
      <c r="P765" s="181"/>
      <c r="Q765" s="181"/>
      <c r="R765" s="181"/>
      <c r="S765" s="181"/>
      <c r="T765" s="181"/>
      <c r="U765" s="181"/>
      <c r="V765" s="181"/>
      <c r="W765" s="181"/>
      <c r="X765" s="181"/>
      <c r="Y765" s="181"/>
      <c r="Z765" s="181"/>
      <c r="AA765" s="181"/>
      <c r="AB765" s="181"/>
      <c r="AC765" s="181"/>
      <c r="AD765" s="181"/>
      <c r="AE765" s="181"/>
      <c r="AF765" s="181"/>
      <c r="AG765" s="181"/>
      <c r="AH765" s="181"/>
      <c r="AI765" s="181"/>
      <c r="AJ765" s="181"/>
      <c r="AK765" s="181"/>
      <c r="AL765" s="181"/>
      <c r="AM765" s="181"/>
      <c r="AN765" s="181"/>
      <c r="AO765" s="181"/>
      <c r="AP765" s="181"/>
      <c r="AQ765" s="181"/>
      <c r="AR765" s="181"/>
    </row>
    <row r="766" spans="1:44" s="218" customFormat="1" ht="30" customHeight="1">
      <c r="A766" s="185" t="s">
        <v>61</v>
      </c>
      <c r="B766" s="186" t="s">
        <v>73</v>
      </c>
      <c r="C766" s="185" t="s">
        <v>71</v>
      </c>
      <c r="D766" s="187" t="s">
        <v>72</v>
      </c>
      <c r="E766" s="181"/>
      <c r="F766" s="181"/>
      <c r="G766" s="181"/>
      <c r="H766" s="181"/>
      <c r="I766" s="181"/>
      <c r="J766" s="181"/>
      <c r="K766" s="181"/>
      <c r="L766" s="181"/>
      <c r="M766" s="181"/>
      <c r="N766" s="181"/>
      <c r="O766" s="181"/>
      <c r="P766" s="181"/>
      <c r="Q766" s="181"/>
      <c r="R766" s="181"/>
      <c r="S766" s="181"/>
      <c r="T766" s="181"/>
      <c r="U766" s="181"/>
      <c r="V766" s="181"/>
      <c r="W766" s="181"/>
      <c r="X766" s="181"/>
      <c r="Y766" s="181"/>
      <c r="Z766" s="181"/>
      <c r="AA766" s="181"/>
      <c r="AB766" s="181"/>
      <c r="AC766" s="181"/>
      <c r="AD766" s="181"/>
      <c r="AE766" s="181"/>
      <c r="AF766" s="181"/>
      <c r="AG766" s="181"/>
      <c r="AH766" s="181"/>
      <c r="AI766" s="181"/>
      <c r="AJ766" s="181"/>
      <c r="AK766" s="181"/>
      <c r="AL766" s="181"/>
      <c r="AM766" s="181"/>
      <c r="AN766" s="181"/>
      <c r="AO766" s="181"/>
      <c r="AP766" s="181"/>
      <c r="AQ766" s="181"/>
      <c r="AR766" s="181"/>
    </row>
    <row r="767" spans="1:44" s="218" customFormat="1" ht="13.5" customHeight="1">
      <c r="A767" s="194" t="s">
        <v>83</v>
      </c>
      <c r="B767" s="267" t="s">
        <v>1221</v>
      </c>
      <c r="C767" s="194">
        <v>2019</v>
      </c>
      <c r="D767" s="195">
        <v>1299.99</v>
      </c>
      <c r="E767" s="181"/>
      <c r="F767" s="181"/>
      <c r="G767" s="181"/>
      <c r="H767" s="181"/>
      <c r="I767" s="181"/>
      <c r="J767" s="181"/>
      <c r="K767" s="181"/>
      <c r="L767" s="181"/>
      <c r="M767" s="181"/>
      <c r="N767" s="181"/>
      <c r="O767" s="181"/>
      <c r="P767" s="181"/>
      <c r="Q767" s="181"/>
      <c r="R767" s="181"/>
      <c r="S767" s="181"/>
      <c r="T767" s="181"/>
      <c r="U767" s="181"/>
      <c r="V767" s="181"/>
      <c r="W767" s="181"/>
      <c r="X767" s="181"/>
      <c r="Y767" s="181"/>
      <c r="Z767" s="181"/>
      <c r="AA767" s="181"/>
      <c r="AB767" s="181"/>
      <c r="AC767" s="181"/>
      <c r="AD767" s="181"/>
      <c r="AE767" s="181"/>
      <c r="AF767" s="181"/>
      <c r="AG767" s="181"/>
      <c r="AH767" s="181"/>
      <c r="AI767" s="181"/>
      <c r="AJ767" s="181"/>
      <c r="AK767" s="181"/>
      <c r="AL767" s="181"/>
      <c r="AM767" s="181"/>
      <c r="AN767" s="181"/>
      <c r="AO767" s="181"/>
      <c r="AP767" s="181"/>
      <c r="AQ767" s="181"/>
      <c r="AR767" s="181"/>
    </row>
    <row r="768" spans="1:44" s="218" customFormat="1" ht="13.5" customHeight="1">
      <c r="A768" s="194" t="s">
        <v>780</v>
      </c>
      <c r="B768" s="193" t="s">
        <v>1222</v>
      </c>
      <c r="C768" s="194">
        <v>2019</v>
      </c>
      <c r="D768" s="195">
        <v>3134.05</v>
      </c>
      <c r="E768" s="181"/>
      <c r="F768" s="181"/>
      <c r="G768" s="181"/>
      <c r="H768" s="181"/>
      <c r="I768" s="181"/>
      <c r="J768" s="181"/>
      <c r="K768" s="181"/>
      <c r="L768" s="181"/>
      <c r="M768" s="181"/>
      <c r="N768" s="181"/>
      <c r="O768" s="181"/>
      <c r="P768" s="181"/>
      <c r="Q768" s="181"/>
      <c r="R768" s="181"/>
      <c r="S768" s="181"/>
      <c r="T768" s="181"/>
      <c r="U768" s="181"/>
      <c r="V768" s="181"/>
      <c r="W768" s="181"/>
      <c r="X768" s="181"/>
      <c r="Y768" s="181"/>
      <c r="Z768" s="181"/>
      <c r="AA768" s="181"/>
      <c r="AB768" s="181"/>
      <c r="AC768" s="181"/>
      <c r="AD768" s="181"/>
      <c r="AE768" s="181"/>
      <c r="AF768" s="181"/>
      <c r="AG768" s="181"/>
      <c r="AH768" s="181"/>
      <c r="AI768" s="181"/>
      <c r="AJ768" s="181"/>
      <c r="AK768" s="181"/>
      <c r="AL768" s="181"/>
      <c r="AM768" s="181"/>
      <c r="AN768" s="181"/>
      <c r="AO768" s="181"/>
      <c r="AP768" s="181"/>
      <c r="AQ768" s="181"/>
      <c r="AR768" s="181"/>
    </row>
    <row r="769" spans="1:44" s="218" customFormat="1" ht="13.5" customHeight="1">
      <c r="A769" s="146"/>
      <c r="B769" s="217"/>
      <c r="C769" s="146"/>
      <c r="D769" s="122">
        <f>SUM(D767:D768)</f>
        <v>4434.04</v>
      </c>
      <c r="E769" s="181"/>
      <c r="F769" s="181"/>
      <c r="G769" s="181"/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81"/>
      <c r="T769" s="181"/>
      <c r="U769" s="181"/>
      <c r="V769" s="181"/>
      <c r="W769" s="181"/>
      <c r="X769" s="181"/>
      <c r="Y769" s="181"/>
      <c r="Z769" s="181"/>
      <c r="AA769" s="181"/>
      <c r="AB769" s="181"/>
      <c r="AC769" s="181"/>
      <c r="AD769" s="181"/>
      <c r="AE769" s="181"/>
      <c r="AF769" s="181"/>
      <c r="AG769" s="181"/>
      <c r="AH769" s="181"/>
      <c r="AI769" s="181"/>
      <c r="AJ769" s="181"/>
      <c r="AK769" s="181"/>
      <c r="AL769" s="181"/>
      <c r="AM769" s="181"/>
      <c r="AN769" s="181"/>
      <c r="AO769" s="181"/>
      <c r="AP769" s="181"/>
      <c r="AQ769" s="181"/>
      <c r="AR769" s="181"/>
    </row>
    <row r="770" spans="1:44" s="218" customFormat="1" ht="13.5" customHeight="1">
      <c r="A770" s="514" t="s">
        <v>901</v>
      </c>
      <c r="B770" s="514"/>
      <c r="C770" s="514"/>
      <c r="D770" s="514"/>
      <c r="E770" s="181"/>
      <c r="F770" s="181"/>
      <c r="G770" s="181"/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81"/>
      <c r="T770" s="181"/>
      <c r="U770" s="181"/>
      <c r="V770" s="181"/>
      <c r="W770" s="181"/>
      <c r="X770" s="181"/>
      <c r="Y770" s="181"/>
      <c r="Z770" s="181"/>
      <c r="AA770" s="181"/>
      <c r="AB770" s="181"/>
      <c r="AC770" s="181"/>
      <c r="AD770" s="181"/>
      <c r="AE770" s="181"/>
      <c r="AF770" s="181"/>
      <c r="AG770" s="181"/>
      <c r="AH770" s="181"/>
      <c r="AI770" s="181"/>
      <c r="AJ770" s="181"/>
      <c r="AK770" s="181"/>
      <c r="AL770" s="181"/>
      <c r="AM770" s="181"/>
      <c r="AN770" s="181"/>
      <c r="AO770" s="181"/>
      <c r="AP770" s="181"/>
      <c r="AQ770" s="181"/>
      <c r="AR770" s="181"/>
    </row>
    <row r="771" spans="1:44" s="218" customFormat="1" ht="33.75" customHeight="1">
      <c r="A771" s="185" t="s">
        <v>61</v>
      </c>
      <c r="B771" s="186" t="s">
        <v>1198</v>
      </c>
      <c r="C771" s="185" t="s">
        <v>71</v>
      </c>
      <c r="D771" s="187" t="s">
        <v>72</v>
      </c>
      <c r="E771" s="181"/>
      <c r="F771" s="181"/>
      <c r="G771" s="181"/>
      <c r="H771" s="181"/>
      <c r="I771" s="181"/>
      <c r="J771" s="181"/>
      <c r="K771" s="181"/>
      <c r="L771" s="181"/>
      <c r="M771" s="181"/>
      <c r="N771" s="181"/>
      <c r="O771" s="181"/>
      <c r="P771" s="181"/>
      <c r="Q771" s="181"/>
      <c r="R771" s="181"/>
      <c r="S771" s="181"/>
      <c r="T771" s="181"/>
      <c r="U771" s="181"/>
      <c r="V771" s="181"/>
      <c r="W771" s="181"/>
      <c r="X771" s="181"/>
      <c r="Y771" s="181"/>
      <c r="Z771" s="181"/>
      <c r="AA771" s="181"/>
      <c r="AB771" s="181"/>
      <c r="AC771" s="181"/>
      <c r="AD771" s="181"/>
      <c r="AE771" s="181"/>
      <c r="AF771" s="181"/>
      <c r="AG771" s="181"/>
      <c r="AH771" s="181"/>
      <c r="AI771" s="181"/>
      <c r="AJ771" s="181"/>
      <c r="AK771" s="181"/>
      <c r="AL771" s="181"/>
      <c r="AM771" s="181"/>
      <c r="AN771" s="181"/>
      <c r="AO771" s="181"/>
      <c r="AP771" s="181"/>
      <c r="AQ771" s="181"/>
      <c r="AR771" s="181"/>
    </row>
    <row r="772" spans="1:4" s="181" customFormat="1" ht="13.5" customHeight="1">
      <c r="A772" s="146"/>
      <c r="B772" s="217"/>
      <c r="C772" s="146"/>
      <c r="D772" s="122">
        <v>0</v>
      </c>
    </row>
    <row r="773" spans="1:4" s="181" customFormat="1" ht="13.5" customHeight="1">
      <c r="A773" s="146"/>
      <c r="B773" s="217"/>
      <c r="C773" s="146"/>
      <c r="D773" s="122">
        <f>SUM(D772)</f>
        <v>0</v>
      </c>
    </row>
    <row r="774" spans="1:4" s="181" customFormat="1" ht="13.5" customHeight="1">
      <c r="A774" s="268"/>
      <c r="B774" s="269"/>
      <c r="C774" s="268"/>
      <c r="D774" s="270"/>
    </row>
    <row r="775" spans="1:4" s="181" customFormat="1" ht="13.5" customHeight="1">
      <c r="A775" s="268"/>
      <c r="B775" s="269"/>
      <c r="C775" s="268"/>
      <c r="D775" s="270"/>
    </row>
    <row r="776" spans="1:4" s="181" customFormat="1" ht="13.5" customHeight="1">
      <c r="A776" s="268"/>
      <c r="B776" s="269"/>
      <c r="C776" s="268"/>
      <c r="D776" s="270"/>
    </row>
    <row r="777" spans="2:44" s="184" customFormat="1" ht="12.75">
      <c r="B777" s="171"/>
      <c r="D777" s="173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1"/>
      <c r="R777" s="181"/>
      <c r="S777" s="181"/>
      <c r="T777" s="181"/>
      <c r="U777" s="181"/>
      <c r="V777" s="181"/>
      <c r="W777" s="181"/>
      <c r="X777" s="181"/>
      <c r="Y777" s="181"/>
      <c r="Z777" s="181"/>
      <c r="AA777" s="181"/>
      <c r="AB777" s="181"/>
      <c r="AC777" s="181"/>
      <c r="AD777" s="181"/>
      <c r="AE777" s="181"/>
      <c r="AF777" s="181"/>
      <c r="AG777" s="181"/>
      <c r="AH777" s="181"/>
      <c r="AI777" s="181"/>
      <c r="AJ777" s="181"/>
      <c r="AK777" s="181"/>
      <c r="AL777" s="181"/>
      <c r="AM777" s="181"/>
      <c r="AN777" s="181"/>
      <c r="AO777" s="181"/>
      <c r="AP777" s="181"/>
      <c r="AQ777" s="181"/>
      <c r="AR777" s="181"/>
    </row>
    <row r="778" spans="2:44" s="184" customFormat="1" ht="12.75">
      <c r="B778" s="171"/>
      <c r="D778" s="173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181"/>
      <c r="U778" s="181"/>
      <c r="V778" s="181"/>
      <c r="W778" s="181"/>
      <c r="X778" s="181"/>
      <c r="Y778" s="181"/>
      <c r="Z778" s="181"/>
      <c r="AA778" s="181"/>
      <c r="AB778" s="181"/>
      <c r="AC778" s="181"/>
      <c r="AD778" s="181"/>
      <c r="AE778" s="181"/>
      <c r="AF778" s="181"/>
      <c r="AG778" s="181"/>
      <c r="AH778" s="181"/>
      <c r="AI778" s="181"/>
      <c r="AJ778" s="181"/>
      <c r="AK778" s="181"/>
      <c r="AL778" s="181"/>
      <c r="AM778" s="181"/>
      <c r="AN778" s="181"/>
      <c r="AO778" s="181"/>
      <c r="AP778" s="181"/>
      <c r="AQ778" s="181"/>
      <c r="AR778" s="181"/>
    </row>
    <row r="779" spans="2:44" s="184" customFormat="1" ht="12.75">
      <c r="B779" s="171"/>
      <c r="D779" s="173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  <c r="O779" s="181"/>
      <c r="P779" s="181"/>
      <c r="Q779" s="181"/>
      <c r="R779" s="181"/>
      <c r="S779" s="181"/>
      <c r="T779" s="181"/>
      <c r="U779" s="181"/>
      <c r="V779" s="181"/>
      <c r="W779" s="181"/>
      <c r="X779" s="181"/>
      <c r="Y779" s="181"/>
      <c r="Z779" s="181"/>
      <c r="AA779" s="181"/>
      <c r="AB779" s="181"/>
      <c r="AC779" s="181"/>
      <c r="AD779" s="181"/>
      <c r="AE779" s="181"/>
      <c r="AF779" s="181"/>
      <c r="AG779" s="181"/>
      <c r="AH779" s="181"/>
      <c r="AI779" s="181"/>
      <c r="AJ779" s="181"/>
      <c r="AK779" s="181"/>
      <c r="AL779" s="181"/>
      <c r="AM779" s="181"/>
      <c r="AN779" s="181"/>
      <c r="AO779" s="181"/>
      <c r="AP779" s="181"/>
      <c r="AQ779" s="181"/>
      <c r="AR779" s="181"/>
    </row>
    <row r="780" spans="2:44" s="184" customFormat="1" ht="12.75">
      <c r="B780" s="171"/>
      <c r="D780" s="173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  <c r="O780" s="181"/>
      <c r="P780" s="181"/>
      <c r="Q780" s="181"/>
      <c r="R780" s="181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</row>
    <row r="781" spans="2:44" s="184" customFormat="1" ht="12.75">
      <c r="B781" s="171"/>
      <c r="D781" s="173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  <c r="O781" s="181"/>
      <c r="P781" s="181"/>
      <c r="Q781" s="181"/>
      <c r="R781" s="181"/>
      <c r="S781" s="181"/>
      <c r="T781" s="181"/>
      <c r="U781" s="181"/>
      <c r="V781" s="181"/>
      <c r="W781" s="181"/>
      <c r="X781" s="181"/>
      <c r="Y781" s="181"/>
      <c r="Z781" s="181"/>
      <c r="AA781" s="181"/>
      <c r="AB781" s="181"/>
      <c r="AC781" s="181"/>
      <c r="AD781" s="181"/>
      <c r="AE781" s="181"/>
      <c r="AF781" s="181"/>
      <c r="AG781" s="181"/>
      <c r="AH781" s="181"/>
      <c r="AI781" s="181"/>
      <c r="AJ781" s="181"/>
      <c r="AK781" s="181"/>
      <c r="AL781" s="181"/>
      <c r="AM781" s="181"/>
      <c r="AN781" s="181"/>
      <c r="AO781" s="181"/>
      <c r="AP781" s="181"/>
      <c r="AQ781" s="181"/>
      <c r="AR781" s="181"/>
    </row>
    <row r="782" spans="2:44" s="184" customFormat="1" ht="12.75">
      <c r="B782" s="171"/>
      <c r="D782" s="173"/>
      <c r="E782" s="181"/>
      <c r="F782" s="181"/>
      <c r="G782" s="181"/>
      <c r="H782" s="181"/>
      <c r="I782" s="181"/>
      <c r="J782" s="181"/>
      <c r="K782" s="181"/>
      <c r="L782" s="181"/>
      <c r="M782" s="181"/>
      <c r="N782" s="181"/>
      <c r="O782" s="181"/>
      <c r="P782" s="181"/>
      <c r="Q782" s="181"/>
      <c r="R782" s="181"/>
      <c r="S782" s="181"/>
      <c r="T782" s="181"/>
      <c r="U782" s="181"/>
      <c r="V782" s="181"/>
      <c r="W782" s="181"/>
      <c r="X782" s="181"/>
      <c r="Y782" s="181"/>
      <c r="Z782" s="181"/>
      <c r="AA782" s="181"/>
      <c r="AB782" s="181"/>
      <c r="AC782" s="181"/>
      <c r="AD782" s="181"/>
      <c r="AE782" s="181"/>
      <c r="AF782" s="181"/>
      <c r="AG782" s="181"/>
      <c r="AH782" s="181"/>
      <c r="AI782" s="181"/>
      <c r="AJ782" s="181"/>
      <c r="AK782" s="181"/>
      <c r="AL782" s="181"/>
      <c r="AM782" s="181"/>
      <c r="AN782" s="181"/>
      <c r="AO782" s="181"/>
      <c r="AP782" s="181"/>
      <c r="AQ782" s="181"/>
      <c r="AR782" s="181"/>
    </row>
    <row r="783" spans="2:44" s="184" customFormat="1" ht="12.75">
      <c r="B783" s="171"/>
      <c r="D783" s="173"/>
      <c r="E783" s="181"/>
      <c r="F783" s="181"/>
      <c r="G783" s="181"/>
      <c r="H783" s="181"/>
      <c r="I783" s="181"/>
      <c r="J783" s="181"/>
      <c r="K783" s="181"/>
      <c r="L783" s="181"/>
      <c r="M783" s="181"/>
      <c r="N783" s="181"/>
      <c r="O783" s="181"/>
      <c r="P783" s="181"/>
      <c r="Q783" s="181"/>
      <c r="R783" s="181"/>
      <c r="S783" s="181"/>
      <c r="T783" s="181"/>
      <c r="U783" s="181"/>
      <c r="V783" s="181"/>
      <c r="W783" s="181"/>
      <c r="X783" s="181"/>
      <c r="Y783" s="181"/>
      <c r="Z783" s="181"/>
      <c r="AA783" s="181"/>
      <c r="AB783" s="181"/>
      <c r="AC783" s="181"/>
      <c r="AD783" s="181"/>
      <c r="AE783" s="181"/>
      <c r="AF783" s="181"/>
      <c r="AG783" s="181"/>
      <c r="AH783" s="181"/>
      <c r="AI783" s="181"/>
      <c r="AJ783" s="181"/>
      <c r="AK783" s="181"/>
      <c r="AL783" s="181"/>
      <c r="AM783" s="181"/>
      <c r="AN783" s="181"/>
      <c r="AO783" s="181"/>
      <c r="AP783" s="181"/>
      <c r="AQ783" s="181"/>
      <c r="AR783" s="181"/>
    </row>
    <row r="784" spans="1:44" s="184" customFormat="1" ht="14.25" customHeight="1">
      <c r="A784" s="95"/>
      <c r="B784" s="148"/>
      <c r="C784" s="93"/>
      <c r="D784" s="271"/>
      <c r="E784" s="181"/>
      <c r="F784" s="181"/>
      <c r="G784" s="181"/>
      <c r="H784" s="181"/>
      <c r="I784" s="181"/>
      <c r="J784" s="181"/>
      <c r="K784" s="181"/>
      <c r="L784" s="181"/>
      <c r="M784" s="181"/>
      <c r="N784" s="181"/>
      <c r="O784" s="181"/>
      <c r="P784" s="181"/>
      <c r="Q784" s="181"/>
      <c r="R784" s="181"/>
      <c r="S784" s="181"/>
      <c r="T784" s="181"/>
      <c r="U784" s="181"/>
      <c r="V784" s="181"/>
      <c r="W784" s="181"/>
      <c r="X784" s="181"/>
      <c r="Y784" s="181"/>
      <c r="Z784" s="181"/>
      <c r="AA784" s="181"/>
      <c r="AB784" s="181"/>
      <c r="AC784" s="181"/>
      <c r="AD784" s="181"/>
      <c r="AE784" s="181"/>
      <c r="AF784" s="181"/>
      <c r="AG784" s="181"/>
      <c r="AH784" s="181"/>
      <c r="AI784" s="181"/>
      <c r="AJ784" s="181"/>
      <c r="AK784" s="181"/>
      <c r="AL784" s="181"/>
      <c r="AM784" s="181"/>
      <c r="AN784" s="181"/>
      <c r="AO784" s="181"/>
      <c r="AP784" s="181"/>
      <c r="AQ784" s="181"/>
      <c r="AR784" s="181"/>
    </row>
    <row r="785" spans="1:4" ht="14.25" customHeight="1">
      <c r="A785" s="529" t="s">
        <v>1241</v>
      </c>
      <c r="B785" s="529"/>
      <c r="C785" s="529"/>
      <c r="D785" s="529"/>
    </row>
    <row r="786" spans="1:4" ht="14.25" customHeight="1">
      <c r="A786" s="530">
        <v>41984.3</v>
      </c>
      <c r="B786" s="530"/>
      <c r="C786" s="530"/>
      <c r="D786" s="530"/>
    </row>
    <row r="787" spans="1:4" ht="14.25" customHeight="1">
      <c r="A787" s="95"/>
      <c r="B787" s="148"/>
      <c r="C787" s="94"/>
      <c r="D787" s="271"/>
    </row>
    <row r="788" spans="1:5" ht="12.75">
      <c r="A788" s="525">
        <v>138323.08</v>
      </c>
      <c r="B788" s="526"/>
      <c r="C788" s="526"/>
      <c r="D788" s="527"/>
      <c r="E788" s="75" t="s">
        <v>196</v>
      </c>
    </row>
    <row r="790" spans="1:4" ht="12.75">
      <c r="A790" s="515">
        <v>34791.05</v>
      </c>
      <c r="B790" s="516"/>
      <c r="C790" s="516"/>
      <c r="D790" s="517"/>
    </row>
    <row r="792" spans="1:4" ht="12.75">
      <c r="A792" s="515">
        <v>20009.65</v>
      </c>
      <c r="B792" s="516"/>
      <c r="C792" s="516"/>
      <c r="D792" s="517"/>
    </row>
    <row r="794" spans="1:5" ht="12.75">
      <c r="A794" s="528">
        <v>2340093.66</v>
      </c>
      <c r="B794" s="516"/>
      <c r="C794" s="516"/>
      <c r="D794" s="517"/>
      <c r="E794" s="75" t="s">
        <v>1260</v>
      </c>
    </row>
    <row r="796" spans="1:4" ht="12.75">
      <c r="A796" s="515">
        <v>42037.02</v>
      </c>
      <c r="B796" s="516"/>
      <c r="C796" s="516"/>
      <c r="D796" s="517"/>
    </row>
    <row r="798" spans="1:4" ht="14.25">
      <c r="A798" s="518">
        <v>77386.07</v>
      </c>
      <c r="B798" s="519"/>
      <c r="C798" s="519"/>
      <c r="D798" s="520"/>
    </row>
    <row r="800" spans="1:4" ht="12.75">
      <c r="A800" s="522" t="s">
        <v>1318</v>
      </c>
      <c r="B800" s="523"/>
      <c r="C800" s="523"/>
      <c r="D800" s="524"/>
    </row>
    <row r="802" spans="1:4" ht="12.75">
      <c r="A802" s="515">
        <v>99609.02</v>
      </c>
      <c r="B802" s="516"/>
      <c r="C802" s="516"/>
      <c r="D802" s="517"/>
    </row>
  </sheetData>
  <sheetProtection/>
  <mergeCells count="78">
    <mergeCell ref="A14:D14"/>
    <mergeCell ref="A302:D302"/>
    <mergeCell ref="B8:C8"/>
    <mergeCell ref="B9:C9"/>
    <mergeCell ref="B10:C10"/>
    <mergeCell ref="A141:D141"/>
    <mergeCell ref="A149:D149"/>
    <mergeCell ref="A172:D172"/>
    <mergeCell ref="A13:D13"/>
    <mergeCell ref="A140:D140"/>
    <mergeCell ref="A107:D107"/>
    <mergeCell ref="A309:D309"/>
    <mergeCell ref="A181:D181"/>
    <mergeCell ref="A313:D313"/>
    <mergeCell ref="A279:D279"/>
    <mergeCell ref="A489:D489"/>
    <mergeCell ref="A241:D241"/>
    <mergeCell ref="A458:D458"/>
    <mergeCell ref="A485:D485"/>
    <mergeCell ref="A480:D480"/>
    <mergeCell ref="A453:D453"/>
    <mergeCell ref="A752:D752"/>
    <mergeCell ref="A748:D748"/>
    <mergeCell ref="A740:D740"/>
    <mergeCell ref="A275:D275"/>
    <mergeCell ref="A216:D216"/>
    <mergeCell ref="A429:D429"/>
    <mergeCell ref="A602:D602"/>
    <mergeCell ref="A623:D623"/>
    <mergeCell ref="A425:D425"/>
    <mergeCell ref="A1:D1"/>
    <mergeCell ref="A601:D601"/>
    <mergeCell ref="A636:D636"/>
    <mergeCell ref="A136:D136"/>
    <mergeCell ref="A182:D182"/>
    <mergeCell ref="A207:D207"/>
    <mergeCell ref="A211:D211"/>
    <mergeCell ref="A558:D558"/>
    <mergeCell ref="A215:D215"/>
    <mergeCell ref="A457:C457"/>
    <mergeCell ref="A314:D314"/>
    <mergeCell ref="A280:D280"/>
    <mergeCell ref="A785:D785"/>
    <mergeCell ref="A786:D786"/>
    <mergeCell ref="A692:D692"/>
    <mergeCell ref="A687:D687"/>
    <mergeCell ref="A676:D676"/>
    <mergeCell ref="A430:D430"/>
    <mergeCell ref="A517:D517"/>
    <mergeCell ref="A370:D370"/>
    <mergeCell ref="A796:D796"/>
    <mergeCell ref="A77:D77"/>
    <mergeCell ref="A103:D103"/>
    <mergeCell ref="A794:D794"/>
    <mergeCell ref="A671:D671"/>
    <mergeCell ref="A649:D649"/>
    <mergeCell ref="A637:D637"/>
    <mergeCell ref="A108:D108"/>
    <mergeCell ref="A130:D130"/>
    <mergeCell ref="A790:D790"/>
    <mergeCell ref="A559:D559"/>
    <mergeCell ref="A586:D586"/>
    <mergeCell ref="A792:D792"/>
    <mergeCell ref="A675:D675"/>
    <mergeCell ref="A788:D788"/>
    <mergeCell ref="A697:D697"/>
    <mergeCell ref="A597:D597"/>
    <mergeCell ref="A632:D632"/>
    <mergeCell ref="A2:D2"/>
    <mergeCell ref="A553:D553"/>
    <mergeCell ref="A490:D490"/>
    <mergeCell ref="A802:D802"/>
    <mergeCell ref="A798:D798"/>
    <mergeCell ref="A765:D765"/>
    <mergeCell ref="A770:D770"/>
    <mergeCell ref="A753:D753"/>
    <mergeCell ref="A696:D696"/>
    <mergeCell ref="A800:D800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1" width="40.00390625" style="7" customWidth="1"/>
    <col min="2" max="2" width="18.57421875" style="3" customWidth="1"/>
    <col min="3" max="3" width="18.7109375" style="3" bestFit="1" customWidth="1"/>
    <col min="4" max="5" width="16.421875" style="3" bestFit="1" customWidth="1"/>
    <col min="6" max="6" width="18.7109375" style="3" bestFit="1" customWidth="1"/>
    <col min="7" max="8" width="16.421875" style="3" bestFit="1" customWidth="1"/>
    <col min="9" max="9" width="18.7109375" style="3" bestFit="1" customWidth="1"/>
    <col min="10" max="10" width="16.421875" style="3" bestFit="1" customWidth="1"/>
    <col min="11" max="11" width="17.28125" style="3" bestFit="1" customWidth="1"/>
    <col min="12" max="12" width="18.7109375" style="3" bestFit="1" customWidth="1"/>
    <col min="13" max="15" width="16.421875" style="3" bestFit="1" customWidth="1"/>
    <col min="16" max="16" width="16.421875" style="50" bestFit="1" customWidth="1"/>
    <col min="17" max="17" width="16.421875" style="3" bestFit="1" customWidth="1"/>
    <col min="18" max="16384" width="9.140625" style="3" customWidth="1"/>
  </cols>
  <sheetData>
    <row r="1" spans="1:15" ht="22.5" customHeight="1">
      <c r="A1" s="533" t="s">
        <v>1465</v>
      </c>
      <c r="B1" s="533"/>
      <c r="C1" s="533"/>
      <c r="D1" s="533"/>
      <c r="E1" s="533"/>
      <c r="F1" s="533"/>
      <c r="M1" s="535"/>
      <c r="N1" s="535"/>
      <c r="O1" s="535"/>
    </row>
    <row r="2" spans="1:6" ht="22.5">
      <c r="A2" s="533" t="s">
        <v>1466</v>
      </c>
      <c r="B2" s="533"/>
      <c r="C2" s="533"/>
      <c r="D2" s="533"/>
      <c r="E2" s="533"/>
      <c r="F2" s="533"/>
    </row>
    <row r="3" ht="15">
      <c r="A3" s="8"/>
    </row>
    <row r="4" ht="15">
      <c r="A4" s="8"/>
    </row>
    <row r="5" spans="1:17" ht="30" customHeight="1">
      <c r="A5" s="156" t="s">
        <v>74</v>
      </c>
      <c r="B5" s="156"/>
      <c r="C5" s="157" t="s">
        <v>146</v>
      </c>
      <c r="D5" s="157" t="s">
        <v>181</v>
      </c>
      <c r="E5" s="157" t="s">
        <v>190</v>
      </c>
      <c r="F5" s="157" t="s">
        <v>196</v>
      </c>
      <c r="G5" s="157" t="s">
        <v>208</v>
      </c>
      <c r="H5" s="157" t="s">
        <v>783</v>
      </c>
      <c r="I5" s="157" t="s">
        <v>259</v>
      </c>
      <c r="J5" s="157" t="s">
        <v>1458</v>
      </c>
      <c r="K5" s="157" t="s">
        <v>361</v>
      </c>
      <c r="L5" s="157" t="s">
        <v>371</v>
      </c>
      <c r="M5" s="157" t="s">
        <v>1</v>
      </c>
      <c r="N5" s="157" t="s">
        <v>7</v>
      </c>
      <c r="O5" s="157" t="s">
        <v>58</v>
      </c>
      <c r="P5" s="157" t="s">
        <v>248</v>
      </c>
      <c r="Q5" s="158" t="s">
        <v>921</v>
      </c>
    </row>
    <row r="6" spans="1:17" s="30" customFormat="1" ht="12.75">
      <c r="A6" s="26" t="s">
        <v>370</v>
      </c>
      <c r="B6" s="537" t="s">
        <v>75</v>
      </c>
      <c r="C6" s="79"/>
      <c r="D6" s="79"/>
      <c r="E6" s="79"/>
      <c r="F6" s="79"/>
      <c r="G6" s="79"/>
      <c r="H6" s="79"/>
      <c r="I6" s="79"/>
      <c r="J6" s="79"/>
      <c r="K6" s="97"/>
      <c r="L6" s="146">
        <v>480681.15</v>
      </c>
      <c r="M6" s="79"/>
      <c r="N6" s="79"/>
      <c r="O6" s="79"/>
      <c r="P6" s="79"/>
      <c r="Q6" s="86"/>
    </row>
    <row r="7" spans="1:17" s="30" customFormat="1" ht="12.75">
      <c r="A7" s="26" t="s">
        <v>76</v>
      </c>
      <c r="B7" s="538"/>
      <c r="C7" s="159">
        <v>0</v>
      </c>
      <c r="D7" s="159">
        <v>27111.8</v>
      </c>
      <c r="E7" s="159"/>
      <c r="F7" s="159"/>
      <c r="G7" s="159">
        <v>0</v>
      </c>
      <c r="H7" s="159">
        <v>0</v>
      </c>
      <c r="I7" s="159"/>
      <c r="J7" s="159"/>
      <c r="K7" s="160">
        <v>66299</v>
      </c>
      <c r="L7" s="159">
        <v>57904</v>
      </c>
      <c r="M7" s="159"/>
      <c r="N7" s="159"/>
      <c r="O7" s="159"/>
      <c r="P7" s="159">
        <v>155278.6</v>
      </c>
      <c r="Q7" s="86"/>
    </row>
    <row r="8" spans="1:17" s="30" customFormat="1" ht="25.5" customHeight="1">
      <c r="A8" s="26" t="s">
        <v>1467</v>
      </c>
      <c r="B8" s="538"/>
      <c r="C8" s="159">
        <v>970502.32</v>
      </c>
      <c r="D8" s="159">
        <v>24208.1</v>
      </c>
      <c r="E8" s="159"/>
      <c r="F8" s="159">
        <v>679187.43</v>
      </c>
      <c r="G8" s="159">
        <v>0</v>
      </c>
      <c r="H8" s="159">
        <v>35104.98</v>
      </c>
      <c r="I8" s="159">
        <v>62829.55</v>
      </c>
      <c r="J8" s="159">
        <v>0</v>
      </c>
      <c r="K8" s="160">
        <v>150944.96</v>
      </c>
      <c r="L8" s="159">
        <v>224343.86</v>
      </c>
      <c r="M8" s="159"/>
      <c r="N8" s="159"/>
      <c r="O8" s="159">
        <v>7031.95</v>
      </c>
      <c r="P8" s="159"/>
      <c r="Q8" s="86"/>
    </row>
    <row r="9" spans="1:17" s="30" customFormat="1" ht="12.75">
      <c r="A9" s="26" t="s">
        <v>77</v>
      </c>
      <c r="B9" s="538"/>
      <c r="C9" s="159">
        <v>0</v>
      </c>
      <c r="D9" s="159">
        <v>102874.61</v>
      </c>
      <c r="E9" s="159"/>
      <c r="F9" s="159"/>
      <c r="G9" s="159">
        <v>0</v>
      </c>
      <c r="H9" s="159">
        <v>0</v>
      </c>
      <c r="I9" s="159">
        <v>35684.59</v>
      </c>
      <c r="J9" s="159"/>
      <c r="K9" s="160">
        <v>0</v>
      </c>
      <c r="L9" s="159">
        <v>90414.17</v>
      </c>
      <c r="M9" s="159">
        <v>4751</v>
      </c>
      <c r="N9" s="159"/>
      <c r="O9" s="159">
        <v>0</v>
      </c>
      <c r="P9" s="159">
        <v>58222.1</v>
      </c>
      <c r="Q9" s="86"/>
    </row>
    <row r="10" spans="1:17" s="30" customFormat="1" ht="28.5" customHeight="1">
      <c r="A10" s="26" t="s">
        <v>1468</v>
      </c>
      <c r="B10" s="538"/>
      <c r="C10" s="159">
        <v>164240.17</v>
      </c>
      <c r="D10" s="159"/>
      <c r="E10" s="159"/>
      <c r="F10" s="159">
        <v>60973.71</v>
      </c>
      <c r="G10" s="159">
        <v>0</v>
      </c>
      <c r="H10" s="159">
        <v>0</v>
      </c>
      <c r="I10" s="159">
        <v>58673.32</v>
      </c>
      <c r="J10" s="159"/>
      <c r="K10" s="160">
        <v>56892</v>
      </c>
      <c r="L10" s="159">
        <v>81578</v>
      </c>
      <c r="M10" s="159"/>
      <c r="N10" s="159">
        <v>214936.93</v>
      </c>
      <c r="O10" s="159">
        <v>9943</v>
      </c>
      <c r="P10" s="159">
        <v>90305.5</v>
      </c>
      <c r="Q10" s="86"/>
    </row>
    <row r="11" spans="1:17" s="30" customFormat="1" ht="29.25" customHeight="1">
      <c r="A11" s="26" t="s">
        <v>1469</v>
      </c>
      <c r="B11" s="538"/>
      <c r="C11" s="159">
        <v>0</v>
      </c>
      <c r="D11" s="159">
        <v>0</v>
      </c>
      <c r="E11" s="159"/>
      <c r="F11" s="159"/>
      <c r="G11" s="159">
        <v>0</v>
      </c>
      <c r="H11" s="159">
        <v>0</v>
      </c>
      <c r="I11" s="159">
        <v>35770</v>
      </c>
      <c r="J11" s="159"/>
      <c r="K11" s="160">
        <v>0</v>
      </c>
      <c r="L11" s="159">
        <v>0</v>
      </c>
      <c r="M11" s="159"/>
      <c r="N11" s="159"/>
      <c r="O11" s="159">
        <v>4500</v>
      </c>
      <c r="P11" s="159"/>
      <c r="Q11" s="86"/>
    </row>
    <row r="12" spans="1:17" s="30" customFormat="1" ht="30.75" customHeight="1">
      <c r="A12" s="26" t="s">
        <v>1470</v>
      </c>
      <c r="B12" s="538"/>
      <c r="C12" s="159">
        <v>360428.8</v>
      </c>
      <c r="D12" s="159">
        <v>439</v>
      </c>
      <c r="E12" s="159">
        <v>41690.02</v>
      </c>
      <c r="F12" s="159">
        <v>54069.86</v>
      </c>
      <c r="G12" s="159">
        <v>6998.76</v>
      </c>
      <c r="H12" s="159">
        <v>10174.56</v>
      </c>
      <c r="I12" s="159">
        <v>759348.53</v>
      </c>
      <c r="J12" s="159"/>
      <c r="K12" s="160">
        <v>33362.27</v>
      </c>
      <c r="L12" s="159">
        <v>24268.24</v>
      </c>
      <c r="M12" s="159">
        <v>9357</v>
      </c>
      <c r="N12" s="159">
        <v>665600.18</v>
      </c>
      <c r="O12" s="159">
        <v>5579.3</v>
      </c>
      <c r="P12" s="159">
        <v>3200</v>
      </c>
      <c r="Q12" s="86"/>
    </row>
    <row r="13" spans="1:17" s="30" customFormat="1" ht="39" customHeight="1">
      <c r="A13" s="26" t="s">
        <v>1471</v>
      </c>
      <c r="B13" s="538"/>
      <c r="C13" s="159">
        <v>545035.66</v>
      </c>
      <c r="D13" s="159">
        <v>193795.17</v>
      </c>
      <c r="E13" s="159">
        <v>219437.72</v>
      </c>
      <c r="F13" s="159">
        <v>458826.86</v>
      </c>
      <c r="G13" s="159">
        <v>130860.44</v>
      </c>
      <c r="H13" s="159">
        <v>121086.37</v>
      </c>
      <c r="I13" s="159">
        <v>1345898.94</v>
      </c>
      <c r="J13" s="159"/>
      <c r="K13" s="160">
        <v>554549.95</v>
      </c>
      <c r="L13" s="159">
        <v>1157412.7</v>
      </c>
      <c r="M13" s="159">
        <v>783511</v>
      </c>
      <c r="N13" s="159"/>
      <c r="O13" s="159">
        <v>373845.72</v>
      </c>
      <c r="P13" s="159"/>
      <c r="Q13" s="86">
        <v>45486.33</v>
      </c>
    </row>
    <row r="14" spans="1:17" s="30" customFormat="1" ht="22.5" customHeight="1">
      <c r="A14" s="26" t="s">
        <v>78</v>
      </c>
      <c r="B14" s="539"/>
      <c r="C14" s="159">
        <v>0</v>
      </c>
      <c r="D14" s="159">
        <v>0</v>
      </c>
      <c r="E14" s="159">
        <v>15140.09</v>
      </c>
      <c r="F14" s="159"/>
      <c r="G14" s="159">
        <v>0</v>
      </c>
      <c r="H14" s="159">
        <v>0</v>
      </c>
      <c r="I14" s="159">
        <v>149823.45</v>
      </c>
      <c r="J14" s="79">
        <v>111488.5</v>
      </c>
      <c r="K14" s="160">
        <v>78860.3</v>
      </c>
      <c r="L14" s="159">
        <v>88583.64</v>
      </c>
      <c r="M14" s="159">
        <v>6465</v>
      </c>
      <c r="N14" s="159">
        <v>55747.26</v>
      </c>
      <c r="O14" s="159">
        <v>0</v>
      </c>
      <c r="P14" s="159"/>
      <c r="Q14" s="86">
        <v>303950.42</v>
      </c>
    </row>
    <row r="15" spans="1:17" s="30" customFormat="1" ht="22.5" customHeight="1">
      <c r="A15" s="143" t="s">
        <v>79</v>
      </c>
      <c r="B15" s="143"/>
      <c r="C15" s="161">
        <f>SUM(C7:C14)</f>
        <v>2040206.9500000002</v>
      </c>
      <c r="D15" s="161">
        <f>SUM(D7:D14)</f>
        <v>348428.68000000005</v>
      </c>
      <c r="E15" s="161">
        <f>SUM(E7:E14)+13510</f>
        <v>289777.83</v>
      </c>
      <c r="F15" s="161">
        <f>SUM(F6:F14)</f>
        <v>1253057.8599999999</v>
      </c>
      <c r="G15" s="161">
        <f>SUM(G7:G14)+17227.98</f>
        <v>155087.18000000002</v>
      </c>
      <c r="H15" s="161">
        <f>SUM(H7:H14)</f>
        <v>166365.91</v>
      </c>
      <c r="I15" s="161">
        <f>SUM(I8:I14)</f>
        <v>2448028.38</v>
      </c>
      <c r="J15" s="161">
        <f>SUM(J7:J14)</f>
        <v>111488.5</v>
      </c>
      <c r="K15" s="162">
        <f>SUM(K7:K14)+2435.4</f>
        <v>943343.88</v>
      </c>
      <c r="L15" s="161">
        <f>SUM(L6:L14)</f>
        <v>2205185.7600000002</v>
      </c>
      <c r="M15" s="161">
        <f>SUM(M7:M14)+12000+1999</f>
        <v>818083</v>
      </c>
      <c r="N15" s="161">
        <f>SUM(N10:N14)</f>
        <v>936284.3700000001</v>
      </c>
      <c r="O15" s="161">
        <f>SUM(O7:O14)</f>
        <v>400899.97</v>
      </c>
      <c r="P15" s="161">
        <f>SUM(P7:P14)+4686.09</f>
        <v>311692.29000000004</v>
      </c>
      <c r="Q15" s="161">
        <f>SUM(Q6:Q14)</f>
        <v>349436.75</v>
      </c>
    </row>
    <row r="16" spans="1:17" ht="22.5" customHeight="1">
      <c r="A16" s="163"/>
      <c r="B16" s="163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</row>
    <row r="17" spans="1:17" ht="51.75" customHeight="1" thickBot="1">
      <c r="A17" s="156" t="s">
        <v>926</v>
      </c>
      <c r="B17" s="156"/>
      <c r="C17" s="313">
        <v>216269.82</v>
      </c>
      <c r="D17" s="314" t="s">
        <v>916</v>
      </c>
      <c r="E17" s="314" t="s">
        <v>916</v>
      </c>
      <c r="F17" s="314" t="s">
        <v>916</v>
      </c>
      <c r="G17" s="314" t="s">
        <v>916</v>
      </c>
      <c r="H17" s="314" t="s">
        <v>916</v>
      </c>
      <c r="I17" s="314" t="s">
        <v>916</v>
      </c>
      <c r="J17" s="314" t="s">
        <v>916</v>
      </c>
      <c r="K17" s="314" t="s">
        <v>916</v>
      </c>
      <c r="L17" s="314" t="s">
        <v>916</v>
      </c>
      <c r="M17" s="314" t="s">
        <v>916</v>
      </c>
      <c r="N17" s="314">
        <v>108000</v>
      </c>
      <c r="O17" s="167" t="s">
        <v>916</v>
      </c>
      <c r="P17" s="167" t="s">
        <v>916</v>
      </c>
      <c r="Q17" s="167" t="s">
        <v>916</v>
      </c>
    </row>
    <row r="18" spans="1:17" ht="22.5" customHeight="1" thickBot="1">
      <c r="A18" s="163"/>
      <c r="B18" s="168"/>
      <c r="C18" s="540">
        <f>SUM(C15:Q17)</f>
        <v>13101637.130000003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2"/>
    </row>
    <row r="19" spans="1:2" ht="22.5" customHeight="1">
      <c r="A19" s="2"/>
      <c r="B19" s="6"/>
    </row>
    <row r="20" spans="1:2" ht="22.5" customHeight="1">
      <c r="A20" s="2"/>
      <c r="B20" s="6"/>
    </row>
    <row r="21" spans="1:16" ht="21" customHeight="1">
      <c r="A21" s="536" t="s">
        <v>927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</row>
    <row r="22" spans="1:15" ht="11.25" customHeight="1">
      <c r="A22" s="534"/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</row>
    <row r="24" ht="12.75">
      <c r="A24" s="1" t="s">
        <v>1</v>
      </c>
    </row>
    <row r="25" spans="1:16" s="29" customFormat="1" ht="38.25">
      <c r="A25" s="27">
        <v>1</v>
      </c>
      <c r="B25" s="28" t="s">
        <v>802</v>
      </c>
      <c r="C25" s="33">
        <v>2010</v>
      </c>
      <c r="D25" s="35">
        <v>12000</v>
      </c>
      <c r="P25" s="51"/>
    </row>
    <row r="32" ht="12.75">
      <c r="A32" s="1" t="s">
        <v>1067</v>
      </c>
    </row>
    <row r="33" spans="1:10" s="29" customFormat="1" ht="25.5">
      <c r="A33" s="62">
        <v>2</v>
      </c>
      <c r="B33" s="109" t="s">
        <v>453</v>
      </c>
      <c r="C33" s="66"/>
      <c r="D33" s="64"/>
      <c r="E33" s="57">
        <v>2014</v>
      </c>
      <c r="F33" s="106" t="s">
        <v>454</v>
      </c>
      <c r="G33" s="63">
        <v>898.99</v>
      </c>
      <c r="H33" s="65"/>
      <c r="I33" s="65"/>
      <c r="J33" s="61" t="s">
        <v>249</v>
      </c>
    </row>
    <row r="34" spans="1:10" s="29" customFormat="1" ht="12.75">
      <c r="A34" s="31">
        <v>3</v>
      </c>
      <c r="B34" s="54" t="s">
        <v>700</v>
      </c>
      <c r="C34" s="55" t="s">
        <v>250</v>
      </c>
      <c r="D34" s="56"/>
      <c r="E34" s="57" t="s">
        <v>701</v>
      </c>
      <c r="F34" s="58"/>
      <c r="G34" s="59">
        <v>1699</v>
      </c>
      <c r="H34" s="60"/>
      <c r="I34" s="60"/>
      <c r="J34" s="61" t="s">
        <v>249</v>
      </c>
    </row>
    <row r="35" spans="1:10" s="4" customFormat="1" ht="12.75">
      <c r="A35" s="123">
        <v>3</v>
      </c>
      <c r="B35" s="129" t="s">
        <v>966</v>
      </c>
      <c r="C35" s="124"/>
      <c r="D35" s="125"/>
      <c r="E35" s="83" t="s">
        <v>967</v>
      </c>
      <c r="F35" s="126"/>
      <c r="G35" s="82">
        <v>759.05</v>
      </c>
      <c r="H35" s="127"/>
      <c r="I35" s="128" t="s">
        <v>150</v>
      </c>
      <c r="J35" s="128" t="s">
        <v>249</v>
      </c>
    </row>
    <row r="36" spans="1:10" s="4" customFormat="1" ht="12.75">
      <c r="A36" s="123">
        <v>4</v>
      </c>
      <c r="B36" s="129" t="s">
        <v>968</v>
      </c>
      <c r="C36" s="124"/>
      <c r="D36" s="125"/>
      <c r="E36" s="83" t="s">
        <v>967</v>
      </c>
      <c r="F36" s="126"/>
      <c r="G36" s="82">
        <v>1329.05</v>
      </c>
      <c r="H36" s="127"/>
      <c r="I36" s="128" t="s">
        <v>150</v>
      </c>
      <c r="J36" s="128" t="s">
        <v>249</v>
      </c>
    </row>
    <row r="37" ht="12.75">
      <c r="G37" s="50">
        <f>SUM(G33:G36)</f>
        <v>4686.09</v>
      </c>
    </row>
    <row r="43" ht="12.75">
      <c r="A43" s="7" t="s">
        <v>190</v>
      </c>
    </row>
    <row r="44" spans="1:4" ht="25.5">
      <c r="A44" s="98">
        <v>1</v>
      </c>
      <c r="B44" s="99" t="s">
        <v>1237</v>
      </c>
      <c r="C44" s="99">
        <v>2013</v>
      </c>
      <c r="D44" s="100">
        <v>6000</v>
      </c>
    </row>
    <row r="45" spans="1:4" ht="25.5">
      <c r="A45" s="101">
        <v>1</v>
      </c>
      <c r="B45" s="102" t="s">
        <v>1239</v>
      </c>
      <c r="C45" s="102">
        <v>2013</v>
      </c>
      <c r="D45" s="103">
        <v>3100</v>
      </c>
    </row>
    <row r="46" spans="1:4" ht="25.5">
      <c r="A46" s="101">
        <v>2</v>
      </c>
      <c r="B46" s="102" t="s">
        <v>1240</v>
      </c>
      <c r="C46" s="102">
        <v>2013</v>
      </c>
      <c r="D46" s="103">
        <v>1550</v>
      </c>
    </row>
    <row r="47" spans="1:4" ht="25.5">
      <c r="A47" s="67">
        <v>1</v>
      </c>
      <c r="B47" s="68" t="s">
        <v>391</v>
      </c>
      <c r="C47" s="67">
        <v>2014</v>
      </c>
      <c r="D47" s="104">
        <v>1680</v>
      </c>
    </row>
    <row r="48" spans="1:4" ht="25.5">
      <c r="A48" s="67">
        <v>2</v>
      </c>
      <c r="B48" s="68" t="s">
        <v>391</v>
      </c>
      <c r="C48" s="67">
        <v>2014</v>
      </c>
      <c r="D48" s="104">
        <v>1180</v>
      </c>
    </row>
    <row r="49" ht="12.75">
      <c r="D49" s="120">
        <f>SUM(D44:D48)</f>
        <v>13510</v>
      </c>
    </row>
    <row r="53" ht="12.75">
      <c r="A53" s="7" t="s">
        <v>845</v>
      </c>
    </row>
    <row r="54" spans="1:4" ht="12.75">
      <c r="A54" s="70">
        <v>1</v>
      </c>
      <c r="B54" s="71" t="s">
        <v>422</v>
      </c>
      <c r="C54" s="72">
        <v>2014</v>
      </c>
      <c r="D54" s="112">
        <v>29985</v>
      </c>
    </row>
    <row r="55" spans="1:4" ht="12.75">
      <c r="A55" s="70">
        <v>2</v>
      </c>
      <c r="B55" s="71" t="s">
        <v>423</v>
      </c>
      <c r="C55" s="72">
        <v>2014</v>
      </c>
      <c r="D55" s="112">
        <v>1503.06</v>
      </c>
    </row>
    <row r="56" spans="1:4" ht="12.75">
      <c r="A56" s="70">
        <v>3</v>
      </c>
      <c r="B56" s="71" t="s">
        <v>424</v>
      </c>
      <c r="C56" s="72">
        <v>2014</v>
      </c>
      <c r="D56" s="112">
        <v>4155</v>
      </c>
    </row>
    <row r="57" spans="1:4" ht="12.75">
      <c r="A57" s="70">
        <v>4</v>
      </c>
      <c r="B57" s="71" t="s">
        <v>425</v>
      </c>
      <c r="C57" s="72">
        <v>2014</v>
      </c>
      <c r="D57" s="112">
        <v>3597</v>
      </c>
    </row>
    <row r="58" spans="1:4" ht="12.75">
      <c r="A58" s="70">
        <v>5</v>
      </c>
      <c r="B58" s="71" t="s">
        <v>426</v>
      </c>
      <c r="C58" s="72">
        <v>2014</v>
      </c>
      <c r="D58" s="112">
        <v>2033.19</v>
      </c>
    </row>
    <row r="59" spans="1:4" ht="12.75">
      <c r="A59" s="70">
        <v>6</v>
      </c>
      <c r="B59" s="71" t="s">
        <v>427</v>
      </c>
      <c r="C59" s="72">
        <v>2014</v>
      </c>
      <c r="D59" s="112">
        <v>13496</v>
      </c>
    </row>
    <row r="60" spans="1:4" ht="12.75">
      <c r="A60" s="111">
        <v>10</v>
      </c>
      <c r="B60" s="71" t="s">
        <v>318</v>
      </c>
      <c r="C60" s="72">
        <v>2013</v>
      </c>
      <c r="D60" s="73">
        <v>1039</v>
      </c>
    </row>
    <row r="61" spans="1:4" ht="12.75">
      <c r="A61" s="111">
        <v>11</v>
      </c>
      <c r="B61" s="71" t="s">
        <v>317</v>
      </c>
      <c r="C61" s="72">
        <v>2013</v>
      </c>
      <c r="D61" s="73">
        <v>3649</v>
      </c>
    </row>
    <row r="62" ht="12.75">
      <c r="D62" s="121">
        <f>SUM(D54:D61)</f>
        <v>59457.25</v>
      </c>
    </row>
    <row r="64" spans="1:44" s="69" customFormat="1" ht="25.5">
      <c r="A64" s="70">
        <v>1</v>
      </c>
      <c r="B64" s="113" t="s">
        <v>428</v>
      </c>
      <c r="C64" s="70">
        <v>2014</v>
      </c>
      <c r="D64" s="114">
        <v>1963.64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44" s="69" customFormat="1" ht="25.5">
      <c r="A65" s="70">
        <v>2</v>
      </c>
      <c r="B65" s="113" t="s">
        <v>428</v>
      </c>
      <c r="C65" s="70">
        <v>2014</v>
      </c>
      <c r="D65" s="114">
        <v>1795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ht="12.75">
      <c r="D66" s="121">
        <f>SUM(D64:D65)</f>
        <v>3758.6400000000003</v>
      </c>
    </row>
    <row r="69" ht="12.75">
      <c r="A69" s="7" t="s">
        <v>208</v>
      </c>
    </row>
    <row r="70" spans="1:3" ht="12.75">
      <c r="A70" s="7" t="s">
        <v>1341</v>
      </c>
      <c r="B70" s="3" t="s">
        <v>1344</v>
      </c>
      <c r="C70" s="3">
        <v>4000</v>
      </c>
    </row>
    <row r="71" spans="1:3" ht="12.75">
      <c r="A71" s="7" t="s">
        <v>1342</v>
      </c>
      <c r="B71" s="3" t="s">
        <v>1345</v>
      </c>
      <c r="C71" s="3">
        <v>1539.94</v>
      </c>
    </row>
    <row r="72" spans="1:3" ht="12.75">
      <c r="A72" s="7" t="s">
        <v>1343</v>
      </c>
      <c r="B72" s="3" t="s">
        <v>1344</v>
      </c>
      <c r="C72" s="3">
        <v>5439.99</v>
      </c>
    </row>
    <row r="73" spans="1:3" ht="12.75">
      <c r="A73" s="7" t="s">
        <v>1346</v>
      </c>
      <c r="B73" s="3" t="s">
        <v>1345</v>
      </c>
      <c r="C73" s="3">
        <v>3398</v>
      </c>
    </row>
    <row r="74" spans="1:3" ht="12.75">
      <c r="A74" s="7" t="s">
        <v>1347</v>
      </c>
      <c r="B74" s="3" t="s">
        <v>1348</v>
      </c>
      <c r="C74" s="3">
        <v>2850.05</v>
      </c>
    </row>
    <row r="75" ht="12.75">
      <c r="C75" s="3">
        <f>SUM(C70:C74)</f>
        <v>17227.98</v>
      </c>
    </row>
  </sheetData>
  <sheetProtection/>
  <mergeCells count="7">
    <mergeCell ref="A1:F1"/>
    <mergeCell ref="A22:O22"/>
    <mergeCell ref="M1:O1"/>
    <mergeCell ref="A21:P21"/>
    <mergeCell ref="B6:B14"/>
    <mergeCell ref="C18:Q18"/>
    <mergeCell ref="A2:F2"/>
  </mergeCells>
  <printOptions/>
  <pageMargins left="0.75" right="0.75" top="1" bottom="1" header="0.5" footer="0.5"/>
  <pageSetup fitToHeight="1" fitToWidth="1" horizontalDpi="600" verticalDpi="600" orientation="landscape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zoomScale="70" zoomScaleNormal="70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57421875" style="319" customWidth="1"/>
    <col min="2" max="2" width="24.57421875" style="165" customWidth="1"/>
    <col min="3" max="3" width="12.57421875" style="165" customWidth="1"/>
    <col min="4" max="4" width="32.421875" style="165" customWidth="1"/>
    <col min="5" max="5" width="11.421875" style="165" customWidth="1"/>
    <col min="6" max="6" width="23.28125" style="165" customWidth="1"/>
    <col min="7" max="7" width="8.8515625" style="165" customWidth="1"/>
    <col min="8" max="8" width="11.28125" style="165" customWidth="1"/>
    <col min="9" max="9" width="12.57421875" style="165" customWidth="1"/>
    <col min="10" max="10" width="16.28125" style="165" customWidth="1"/>
    <col min="11" max="11" width="11.7109375" style="165" customWidth="1"/>
    <col min="12" max="12" width="8.8515625" style="165" customWidth="1"/>
    <col min="13" max="13" width="3.8515625" style="165" customWidth="1"/>
    <col min="14" max="14" width="16.00390625" style="165" customWidth="1"/>
    <col min="15" max="15" width="12.8515625" style="165" customWidth="1"/>
    <col min="16" max="16" width="20.28125" style="165" customWidth="1"/>
    <col min="17" max="17" width="20.28125" style="315" customWidth="1"/>
    <col min="18" max="18" width="17.00390625" style="316" customWidth="1"/>
    <col min="19" max="19" width="14.8515625" style="165" customWidth="1"/>
    <col min="20" max="20" width="16.28125" style="165" customWidth="1"/>
    <col min="21" max="24" width="12.7109375" style="165" customWidth="1"/>
    <col min="25" max="25" width="17.00390625" style="184" bestFit="1" customWidth="1"/>
    <col min="26" max="26" width="15.421875" style="184" customWidth="1"/>
    <col min="27" max="16384" width="9.140625" style="165" customWidth="1"/>
  </cols>
  <sheetData>
    <row r="1" spans="1:8" ht="22.5">
      <c r="A1" s="543" t="s">
        <v>1462</v>
      </c>
      <c r="B1" s="543"/>
      <c r="C1" s="543"/>
      <c r="D1" s="543"/>
      <c r="E1" s="543"/>
      <c r="F1" s="543"/>
      <c r="G1" s="543"/>
      <c r="H1" s="543"/>
    </row>
    <row r="2" spans="1:28" ht="22.5">
      <c r="A2" s="543" t="s">
        <v>1482</v>
      </c>
      <c r="B2" s="543"/>
      <c r="C2" s="543"/>
      <c r="D2" s="543"/>
      <c r="E2" s="543"/>
      <c r="F2" s="543"/>
      <c r="G2" s="543"/>
      <c r="H2" s="543"/>
      <c r="W2" s="550"/>
      <c r="X2" s="550"/>
      <c r="Y2" s="550"/>
      <c r="Z2" s="317"/>
      <c r="AA2" s="318"/>
      <c r="AB2" s="318"/>
    </row>
    <row r="3" spans="2:28" ht="13.5" customHeight="1">
      <c r="B3" s="320"/>
      <c r="W3" s="317"/>
      <c r="X3" s="317"/>
      <c r="Y3" s="317"/>
      <c r="Z3" s="317"/>
      <c r="AA3" s="318"/>
      <c r="AB3" s="318"/>
    </row>
    <row r="4" spans="2:28" ht="13.5" customHeight="1">
      <c r="B4" s="320"/>
      <c r="W4" s="317"/>
      <c r="X4" s="317"/>
      <c r="Y4" s="317"/>
      <c r="Z4" s="317"/>
      <c r="AA4" s="318"/>
      <c r="AB4" s="318"/>
    </row>
    <row r="5" spans="2:28" ht="13.5" customHeight="1">
      <c r="B5" s="320"/>
      <c r="W5" s="317"/>
      <c r="X5" s="317"/>
      <c r="Y5" s="317"/>
      <c r="Z5" s="317"/>
      <c r="AA5" s="318"/>
      <c r="AB5" s="318"/>
    </row>
    <row r="6" spans="1:28" ht="23.25" customHeight="1">
      <c r="A6" s="551" t="s">
        <v>543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 t="s">
        <v>543</v>
      </c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321"/>
      <c r="AA6" s="322"/>
      <c r="AB6" s="322"/>
    </row>
    <row r="7" spans="1:28" ht="12.75" customHeight="1">
      <c r="A7" s="552" t="s">
        <v>80</v>
      </c>
      <c r="B7" s="500" t="s">
        <v>544</v>
      </c>
      <c r="C7" s="500" t="s">
        <v>545</v>
      </c>
      <c r="D7" s="500" t="s">
        <v>546</v>
      </c>
      <c r="E7" s="500" t="s">
        <v>547</v>
      </c>
      <c r="F7" s="500" t="s">
        <v>548</v>
      </c>
      <c r="G7" s="500" t="s">
        <v>549</v>
      </c>
      <c r="H7" s="500" t="s">
        <v>550</v>
      </c>
      <c r="I7" s="500" t="s">
        <v>551</v>
      </c>
      <c r="J7" s="500" t="s">
        <v>552</v>
      </c>
      <c r="K7" s="500" t="s">
        <v>553</v>
      </c>
      <c r="L7" s="500" t="s">
        <v>554</v>
      </c>
      <c r="M7" s="549" t="s">
        <v>80</v>
      </c>
      <c r="N7" s="500" t="s">
        <v>555</v>
      </c>
      <c r="O7" s="500" t="s">
        <v>556</v>
      </c>
      <c r="P7" s="500" t="s">
        <v>557</v>
      </c>
      <c r="Q7" s="553" t="s">
        <v>1071</v>
      </c>
      <c r="R7" s="511" t="s">
        <v>1449</v>
      </c>
      <c r="S7" s="500" t="s">
        <v>1483</v>
      </c>
      <c r="T7" s="500"/>
      <c r="U7" s="556" t="s">
        <v>558</v>
      </c>
      <c r="V7" s="557"/>
      <c r="W7" s="500" t="s">
        <v>559</v>
      </c>
      <c r="X7" s="500"/>
      <c r="Y7" s="500" t="s">
        <v>560</v>
      </c>
      <c r="Z7" s="545" t="s">
        <v>1448</v>
      </c>
      <c r="AA7" s="318"/>
      <c r="AB7" s="318"/>
    </row>
    <row r="8" spans="1:26" ht="18.75" customHeight="1">
      <c r="A8" s="552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49"/>
      <c r="N8" s="500"/>
      <c r="O8" s="500"/>
      <c r="P8" s="500"/>
      <c r="Q8" s="554"/>
      <c r="R8" s="548"/>
      <c r="S8" s="500"/>
      <c r="T8" s="500"/>
      <c r="U8" s="558"/>
      <c r="V8" s="559"/>
      <c r="W8" s="500"/>
      <c r="X8" s="500"/>
      <c r="Y8" s="500"/>
      <c r="Z8" s="546"/>
    </row>
    <row r="9" spans="1:26" ht="53.25" customHeight="1">
      <c r="A9" s="552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49"/>
      <c r="N9" s="500"/>
      <c r="O9" s="500"/>
      <c r="P9" s="500"/>
      <c r="Q9" s="555"/>
      <c r="R9" s="512"/>
      <c r="S9" s="156" t="s">
        <v>561</v>
      </c>
      <c r="T9" s="156" t="s">
        <v>562</v>
      </c>
      <c r="U9" s="156" t="s">
        <v>563</v>
      </c>
      <c r="V9" s="156" t="s">
        <v>564</v>
      </c>
      <c r="W9" s="156" t="s">
        <v>563</v>
      </c>
      <c r="X9" s="156" t="s">
        <v>564</v>
      </c>
      <c r="Y9" s="500"/>
      <c r="Z9" s="547"/>
    </row>
    <row r="10" spans="1:26" ht="16.5" customHeight="1">
      <c r="A10" s="498" t="s">
        <v>145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140"/>
    </row>
    <row r="11" spans="1:26" s="315" customFormat="1" ht="24.75" customHeight="1">
      <c r="A11" s="284">
        <v>1</v>
      </c>
      <c r="B11" s="146" t="s">
        <v>565</v>
      </c>
      <c r="C11" s="146" t="s">
        <v>566</v>
      </c>
      <c r="D11" s="146" t="s">
        <v>567</v>
      </c>
      <c r="E11" s="146" t="s">
        <v>568</v>
      </c>
      <c r="F11" s="146" t="s">
        <v>569</v>
      </c>
      <c r="G11" s="146">
        <v>1598</v>
      </c>
      <c r="H11" s="146">
        <v>2012</v>
      </c>
      <c r="I11" s="146" t="s">
        <v>570</v>
      </c>
      <c r="J11" s="323">
        <v>44050</v>
      </c>
      <c r="K11" s="146">
        <v>5</v>
      </c>
      <c r="L11" s="146" t="s">
        <v>916</v>
      </c>
      <c r="M11" s="146">
        <v>1</v>
      </c>
      <c r="N11" s="324">
        <v>2100</v>
      </c>
      <c r="O11" s="146" t="s">
        <v>116</v>
      </c>
      <c r="P11" s="146" t="s">
        <v>117</v>
      </c>
      <c r="Q11" s="142">
        <v>202432</v>
      </c>
      <c r="R11" s="85">
        <v>33200</v>
      </c>
      <c r="S11" s="146" t="s">
        <v>571</v>
      </c>
      <c r="T11" s="146">
        <v>906</v>
      </c>
      <c r="U11" s="143" t="s">
        <v>1395</v>
      </c>
      <c r="V11" s="143" t="s">
        <v>1396</v>
      </c>
      <c r="W11" s="143" t="s">
        <v>1395</v>
      </c>
      <c r="X11" s="143" t="s">
        <v>1396</v>
      </c>
      <c r="Y11" s="79" t="s">
        <v>1447</v>
      </c>
      <c r="Z11" s="79" t="s">
        <v>117</v>
      </c>
    </row>
    <row r="12" spans="1:26" s="315" customFormat="1" ht="23.25" customHeight="1">
      <c r="A12" s="325">
        <v>2</v>
      </c>
      <c r="B12" s="79" t="s">
        <v>1014</v>
      </c>
      <c r="C12" s="229" t="s">
        <v>1015</v>
      </c>
      <c r="D12" s="79" t="s">
        <v>1016</v>
      </c>
      <c r="E12" s="79" t="s">
        <v>1017</v>
      </c>
      <c r="F12" s="79" t="s">
        <v>569</v>
      </c>
      <c r="G12" s="79">
        <v>1910</v>
      </c>
      <c r="H12" s="79">
        <v>2007</v>
      </c>
      <c r="I12" s="79" t="s">
        <v>1018</v>
      </c>
      <c r="J12" s="326">
        <v>44438</v>
      </c>
      <c r="K12" s="79">
        <v>5</v>
      </c>
      <c r="L12" s="79" t="s">
        <v>916</v>
      </c>
      <c r="M12" s="79">
        <v>2</v>
      </c>
      <c r="N12" s="327">
        <v>1200</v>
      </c>
      <c r="O12" s="79" t="s">
        <v>116</v>
      </c>
      <c r="P12" s="79" t="s">
        <v>117</v>
      </c>
      <c r="Q12" s="146">
        <v>164843</v>
      </c>
      <c r="R12" s="86">
        <v>14000</v>
      </c>
      <c r="S12" s="79" t="s">
        <v>180</v>
      </c>
      <c r="T12" s="79" t="s">
        <v>180</v>
      </c>
      <c r="U12" s="79" t="s">
        <v>1397</v>
      </c>
      <c r="V12" s="79" t="s">
        <v>1398</v>
      </c>
      <c r="W12" s="79" t="s">
        <v>1397</v>
      </c>
      <c r="X12" s="79" t="s">
        <v>1398</v>
      </c>
      <c r="Y12" s="79" t="s">
        <v>150</v>
      </c>
      <c r="Z12" s="79" t="s">
        <v>116</v>
      </c>
    </row>
    <row r="13" spans="1:26" s="315" customFormat="1" ht="23.25" customHeight="1">
      <c r="A13" s="325">
        <v>3</v>
      </c>
      <c r="B13" s="79" t="s">
        <v>1333</v>
      </c>
      <c r="C13" s="229" t="s">
        <v>1334</v>
      </c>
      <c r="D13" s="79" t="s">
        <v>1335</v>
      </c>
      <c r="E13" s="79" t="s">
        <v>1183</v>
      </c>
      <c r="F13" s="79" t="s">
        <v>955</v>
      </c>
      <c r="G13" s="79">
        <v>1968</v>
      </c>
      <c r="H13" s="79">
        <v>2016</v>
      </c>
      <c r="I13" s="79" t="s">
        <v>1336</v>
      </c>
      <c r="J13" s="79" t="s">
        <v>130</v>
      </c>
      <c r="K13" s="79">
        <v>5</v>
      </c>
      <c r="L13" s="181">
        <v>636</v>
      </c>
      <c r="M13" s="79">
        <v>3</v>
      </c>
      <c r="N13" s="181">
        <v>2116</v>
      </c>
      <c r="O13" s="79" t="s">
        <v>150</v>
      </c>
      <c r="P13" s="79" t="s">
        <v>130</v>
      </c>
      <c r="Q13" s="79">
        <v>132002</v>
      </c>
      <c r="R13" s="86">
        <v>63800</v>
      </c>
      <c r="S13" s="79" t="s">
        <v>916</v>
      </c>
      <c r="T13" s="79" t="s">
        <v>916</v>
      </c>
      <c r="U13" s="79" t="s">
        <v>1441</v>
      </c>
      <c r="V13" s="79" t="s">
        <v>1442</v>
      </c>
      <c r="W13" s="79" t="s">
        <v>1441</v>
      </c>
      <c r="X13" s="79" t="s">
        <v>1442</v>
      </c>
      <c r="Y13" s="79" t="s">
        <v>150</v>
      </c>
      <c r="Z13" s="79" t="s">
        <v>116</v>
      </c>
    </row>
    <row r="14" spans="1:26" ht="17.25" customHeight="1">
      <c r="A14" s="498" t="s">
        <v>177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140"/>
    </row>
    <row r="15" spans="1:26" s="315" customFormat="1" ht="24.75" customHeight="1">
      <c r="A15" s="325">
        <v>4</v>
      </c>
      <c r="B15" s="328" t="s">
        <v>572</v>
      </c>
      <c r="C15" s="328" t="s">
        <v>573</v>
      </c>
      <c r="D15" s="328" t="s">
        <v>574</v>
      </c>
      <c r="E15" s="328" t="s">
        <v>575</v>
      </c>
      <c r="F15" s="328" t="s">
        <v>576</v>
      </c>
      <c r="G15" s="328"/>
      <c r="H15" s="328">
        <v>1995</v>
      </c>
      <c r="I15" s="328" t="s">
        <v>577</v>
      </c>
      <c r="J15" s="328" t="s">
        <v>578</v>
      </c>
      <c r="K15" s="328" t="s">
        <v>916</v>
      </c>
      <c r="L15" s="329">
        <v>500</v>
      </c>
      <c r="M15" s="328">
        <v>4</v>
      </c>
      <c r="N15" s="328">
        <v>600</v>
      </c>
      <c r="O15" s="328" t="s">
        <v>150</v>
      </c>
      <c r="P15" s="328" t="s">
        <v>130</v>
      </c>
      <c r="Q15" s="79" t="s">
        <v>916</v>
      </c>
      <c r="R15" s="79" t="s">
        <v>916</v>
      </c>
      <c r="S15" s="79" t="s">
        <v>916</v>
      </c>
      <c r="T15" s="79" t="s">
        <v>916</v>
      </c>
      <c r="U15" s="330" t="s">
        <v>1399</v>
      </c>
      <c r="V15" s="330" t="s">
        <v>1407</v>
      </c>
      <c r="W15" s="330" t="s">
        <v>916</v>
      </c>
      <c r="X15" s="330" t="s">
        <v>916</v>
      </c>
      <c r="Y15" s="331" t="s">
        <v>116</v>
      </c>
      <c r="Z15" s="331" t="s">
        <v>116</v>
      </c>
    </row>
    <row r="16" spans="1:26" s="315" customFormat="1" ht="24.75" customHeight="1">
      <c r="A16" s="325">
        <v>5</v>
      </c>
      <c r="B16" s="283" t="s">
        <v>754</v>
      </c>
      <c r="C16" s="283" t="s">
        <v>581</v>
      </c>
      <c r="D16" s="283" t="s">
        <v>755</v>
      </c>
      <c r="E16" s="283" t="s">
        <v>582</v>
      </c>
      <c r="F16" s="283" t="s">
        <v>569</v>
      </c>
      <c r="G16" s="283">
        <v>1.6</v>
      </c>
      <c r="H16" s="283">
        <v>2011</v>
      </c>
      <c r="I16" s="283" t="s">
        <v>583</v>
      </c>
      <c r="J16" s="251" t="s">
        <v>1248</v>
      </c>
      <c r="K16" s="283">
        <v>5</v>
      </c>
      <c r="L16" s="332" t="s">
        <v>916</v>
      </c>
      <c r="M16" s="283">
        <v>5</v>
      </c>
      <c r="N16" s="283">
        <v>3040</v>
      </c>
      <c r="O16" s="283" t="s">
        <v>150</v>
      </c>
      <c r="P16" s="328" t="s">
        <v>579</v>
      </c>
      <c r="Q16" s="142">
        <v>304745</v>
      </c>
      <c r="R16" s="333">
        <v>17500</v>
      </c>
      <c r="S16" s="283" t="s">
        <v>580</v>
      </c>
      <c r="T16" s="283">
        <v>516.6</v>
      </c>
      <c r="U16" s="334" t="s">
        <v>1400</v>
      </c>
      <c r="V16" s="334" t="s">
        <v>1408</v>
      </c>
      <c r="W16" s="330" t="s">
        <v>1400</v>
      </c>
      <c r="X16" s="330" t="s">
        <v>1408</v>
      </c>
      <c r="Y16" s="79" t="s">
        <v>1446</v>
      </c>
      <c r="Z16" s="331" t="s">
        <v>116</v>
      </c>
    </row>
    <row r="17" spans="1:26" s="315" customFormat="1" ht="24.75" customHeight="1">
      <c r="A17" s="325">
        <v>6</v>
      </c>
      <c r="B17" s="283" t="s">
        <v>584</v>
      </c>
      <c r="C17" s="283" t="s">
        <v>756</v>
      </c>
      <c r="D17" s="283" t="s">
        <v>585</v>
      </c>
      <c r="E17" s="283" t="s">
        <v>586</v>
      </c>
      <c r="F17" s="283" t="s">
        <v>587</v>
      </c>
      <c r="G17" s="283"/>
      <c r="H17" s="283">
        <v>2003</v>
      </c>
      <c r="I17" s="283" t="s">
        <v>588</v>
      </c>
      <c r="J17" s="283" t="s">
        <v>757</v>
      </c>
      <c r="K17" s="283" t="s">
        <v>916</v>
      </c>
      <c r="L17" s="332" t="s">
        <v>916</v>
      </c>
      <c r="M17" s="328">
        <v>6</v>
      </c>
      <c r="N17" s="283">
        <v>2460</v>
      </c>
      <c r="O17" s="283" t="s">
        <v>150</v>
      </c>
      <c r="P17" s="283" t="s">
        <v>589</v>
      </c>
      <c r="Q17" s="283">
        <v>232</v>
      </c>
      <c r="R17" s="333">
        <v>7600</v>
      </c>
      <c r="S17" s="79" t="s">
        <v>916</v>
      </c>
      <c r="T17" s="79" t="s">
        <v>916</v>
      </c>
      <c r="U17" s="334" t="s">
        <v>1401</v>
      </c>
      <c r="V17" s="334" t="s">
        <v>1409</v>
      </c>
      <c r="W17" s="330" t="s">
        <v>1401</v>
      </c>
      <c r="X17" s="330" t="s">
        <v>1409</v>
      </c>
      <c r="Y17" s="331" t="s">
        <v>116</v>
      </c>
      <c r="Z17" s="331" t="s">
        <v>116</v>
      </c>
    </row>
    <row r="18" spans="1:26" s="315" customFormat="1" ht="24.75" customHeight="1">
      <c r="A18" s="325">
        <v>7</v>
      </c>
      <c r="B18" s="283" t="s">
        <v>758</v>
      </c>
      <c r="C18" s="283" t="s">
        <v>759</v>
      </c>
      <c r="D18" s="283" t="s">
        <v>760</v>
      </c>
      <c r="E18" s="283" t="s">
        <v>591</v>
      </c>
      <c r="F18" s="283" t="s">
        <v>569</v>
      </c>
      <c r="G18" s="283">
        <v>1.6</v>
      </c>
      <c r="H18" s="283">
        <v>2009</v>
      </c>
      <c r="I18" s="283" t="s">
        <v>592</v>
      </c>
      <c r="J18" s="194" t="s">
        <v>1249</v>
      </c>
      <c r="K18" s="283">
        <v>5</v>
      </c>
      <c r="L18" s="332" t="s">
        <v>916</v>
      </c>
      <c r="M18" s="328">
        <v>7</v>
      </c>
      <c r="N18" s="283">
        <v>2305</v>
      </c>
      <c r="O18" s="283" t="s">
        <v>150</v>
      </c>
      <c r="P18" s="328" t="s">
        <v>579</v>
      </c>
      <c r="Q18" s="146">
        <v>204115</v>
      </c>
      <c r="R18" s="333">
        <v>16900</v>
      </c>
      <c r="S18" s="283" t="s">
        <v>580</v>
      </c>
      <c r="T18" s="283">
        <v>511.18</v>
      </c>
      <c r="U18" s="334" t="s">
        <v>1402</v>
      </c>
      <c r="V18" s="334" t="s">
        <v>1410</v>
      </c>
      <c r="W18" s="330" t="s">
        <v>1402</v>
      </c>
      <c r="X18" s="330" t="s">
        <v>1410</v>
      </c>
      <c r="Y18" s="79" t="s">
        <v>1446</v>
      </c>
      <c r="Z18" s="331" t="s">
        <v>116</v>
      </c>
    </row>
    <row r="19" spans="1:26" s="315" customFormat="1" ht="24.75" customHeight="1">
      <c r="A19" s="325">
        <v>8</v>
      </c>
      <c r="B19" s="283" t="s">
        <v>761</v>
      </c>
      <c r="C19" s="283" t="s">
        <v>594</v>
      </c>
      <c r="D19" s="283" t="s">
        <v>595</v>
      </c>
      <c r="E19" s="283" t="s">
        <v>596</v>
      </c>
      <c r="F19" s="283" t="s">
        <v>569</v>
      </c>
      <c r="G19" s="283">
        <v>1.4</v>
      </c>
      <c r="H19" s="283">
        <v>2008</v>
      </c>
      <c r="I19" s="283" t="s">
        <v>597</v>
      </c>
      <c r="J19" s="194" t="s">
        <v>1250</v>
      </c>
      <c r="K19" s="283">
        <v>5</v>
      </c>
      <c r="L19" s="332" t="s">
        <v>916</v>
      </c>
      <c r="M19" s="283">
        <v>8</v>
      </c>
      <c r="N19" s="283">
        <v>2570</v>
      </c>
      <c r="O19" s="283" t="s">
        <v>150</v>
      </c>
      <c r="P19" s="328" t="s">
        <v>579</v>
      </c>
      <c r="Q19" s="146">
        <v>275110</v>
      </c>
      <c r="R19" s="333">
        <v>10200</v>
      </c>
      <c r="S19" s="194" t="s">
        <v>1251</v>
      </c>
      <c r="T19" s="335">
        <v>516.6</v>
      </c>
      <c r="U19" s="334" t="s">
        <v>1403</v>
      </c>
      <c r="V19" s="334" t="s">
        <v>1411</v>
      </c>
      <c r="W19" s="330" t="s">
        <v>1403</v>
      </c>
      <c r="X19" s="330" t="s">
        <v>1411</v>
      </c>
      <c r="Y19" s="79" t="s">
        <v>1446</v>
      </c>
      <c r="Z19" s="331" t="s">
        <v>116</v>
      </c>
    </row>
    <row r="20" spans="1:26" s="315" customFormat="1" ht="24.75" customHeight="1">
      <c r="A20" s="325">
        <v>9</v>
      </c>
      <c r="B20" s="283" t="s">
        <v>762</v>
      </c>
      <c r="C20" s="283" t="s">
        <v>599</v>
      </c>
      <c r="D20" s="283" t="s">
        <v>600</v>
      </c>
      <c r="E20" s="283" t="s">
        <v>601</v>
      </c>
      <c r="F20" s="283" t="s">
        <v>602</v>
      </c>
      <c r="G20" s="283">
        <v>4.485</v>
      </c>
      <c r="H20" s="283">
        <v>2011</v>
      </c>
      <c r="I20" s="283" t="s">
        <v>603</v>
      </c>
      <c r="J20" s="194" t="s">
        <v>1254</v>
      </c>
      <c r="K20" s="283">
        <v>1</v>
      </c>
      <c r="L20" s="332" t="s">
        <v>916</v>
      </c>
      <c r="M20" s="328">
        <v>9</v>
      </c>
      <c r="N20" s="283">
        <v>37400</v>
      </c>
      <c r="O20" s="283" t="s">
        <v>150</v>
      </c>
      <c r="P20" s="283" t="s">
        <v>604</v>
      </c>
      <c r="Q20" s="283">
        <v>4996</v>
      </c>
      <c r="R20" s="333">
        <v>89500</v>
      </c>
      <c r="S20" s="79" t="s">
        <v>916</v>
      </c>
      <c r="T20" s="79" t="s">
        <v>916</v>
      </c>
      <c r="U20" s="334" t="s">
        <v>1404</v>
      </c>
      <c r="V20" s="334" t="s">
        <v>1414</v>
      </c>
      <c r="W20" s="330" t="s">
        <v>1275</v>
      </c>
      <c r="X20" s="330" t="s">
        <v>1414</v>
      </c>
      <c r="Y20" s="331" t="s">
        <v>116</v>
      </c>
      <c r="Z20" s="331" t="s">
        <v>116</v>
      </c>
    </row>
    <row r="21" spans="1:26" s="315" customFormat="1" ht="24.75" customHeight="1">
      <c r="A21" s="325">
        <v>10</v>
      </c>
      <c r="B21" s="283" t="s">
        <v>605</v>
      </c>
      <c r="C21" s="283" t="s">
        <v>606</v>
      </c>
      <c r="D21" s="283" t="s">
        <v>607</v>
      </c>
      <c r="E21" s="336" t="s">
        <v>130</v>
      </c>
      <c r="F21" s="283" t="s">
        <v>608</v>
      </c>
      <c r="G21" s="283" t="s">
        <v>609</v>
      </c>
      <c r="H21" s="283">
        <v>2013</v>
      </c>
      <c r="I21" s="336" t="s">
        <v>130</v>
      </c>
      <c r="J21" s="336" t="s">
        <v>130</v>
      </c>
      <c r="K21" s="283">
        <v>1</v>
      </c>
      <c r="L21" s="332" t="s">
        <v>916</v>
      </c>
      <c r="M21" s="328">
        <v>10</v>
      </c>
      <c r="N21" s="336" t="s">
        <v>130</v>
      </c>
      <c r="O21" s="283" t="s">
        <v>150</v>
      </c>
      <c r="P21" s="283" t="s">
        <v>610</v>
      </c>
      <c r="Q21" s="283" t="s">
        <v>916</v>
      </c>
      <c r="R21" s="333" t="s">
        <v>916</v>
      </c>
      <c r="S21" s="283" t="s">
        <v>916</v>
      </c>
      <c r="T21" s="283" t="s">
        <v>916</v>
      </c>
      <c r="U21" s="334" t="s">
        <v>1405</v>
      </c>
      <c r="V21" s="334" t="s">
        <v>1412</v>
      </c>
      <c r="W21" s="330" t="s">
        <v>916</v>
      </c>
      <c r="X21" s="330" t="s">
        <v>916</v>
      </c>
      <c r="Y21" s="331" t="s">
        <v>116</v>
      </c>
      <c r="Z21" s="331" t="s">
        <v>116</v>
      </c>
    </row>
    <row r="22" spans="1:26" s="315" customFormat="1" ht="24.75" customHeight="1">
      <c r="A22" s="325">
        <v>11</v>
      </c>
      <c r="B22" s="283" t="s">
        <v>611</v>
      </c>
      <c r="C22" s="283" t="s">
        <v>612</v>
      </c>
      <c r="D22" s="283">
        <v>3212000021</v>
      </c>
      <c r="E22" s="283" t="s">
        <v>613</v>
      </c>
      <c r="F22" s="283" t="s">
        <v>576</v>
      </c>
      <c r="G22" s="336" t="s">
        <v>130</v>
      </c>
      <c r="H22" s="283">
        <v>2012</v>
      </c>
      <c r="I22" s="283" t="s">
        <v>603</v>
      </c>
      <c r="J22" s="283" t="s">
        <v>763</v>
      </c>
      <c r="K22" s="336" t="s">
        <v>916</v>
      </c>
      <c r="L22" s="332">
        <v>10000</v>
      </c>
      <c r="M22" s="283">
        <v>11</v>
      </c>
      <c r="N22" s="337">
        <v>14000</v>
      </c>
      <c r="O22" s="283" t="s">
        <v>150</v>
      </c>
      <c r="P22" s="336" t="s">
        <v>130</v>
      </c>
      <c r="Q22" s="336"/>
      <c r="R22" s="333">
        <v>20700</v>
      </c>
      <c r="S22" s="79" t="s">
        <v>916</v>
      </c>
      <c r="T22" s="79" t="s">
        <v>916</v>
      </c>
      <c r="U22" s="334" t="s">
        <v>1404</v>
      </c>
      <c r="V22" s="334" t="s">
        <v>1414</v>
      </c>
      <c r="W22" s="330" t="s">
        <v>1404</v>
      </c>
      <c r="X22" s="330" t="s">
        <v>1414</v>
      </c>
      <c r="Y22" s="331" t="s">
        <v>116</v>
      </c>
      <c r="Z22" s="331" t="s">
        <v>116</v>
      </c>
    </row>
    <row r="23" spans="1:26" s="315" customFormat="1" ht="24.75" customHeight="1">
      <c r="A23" s="325">
        <v>12</v>
      </c>
      <c r="B23" s="283" t="s">
        <v>598</v>
      </c>
      <c r="C23" s="283" t="s">
        <v>764</v>
      </c>
      <c r="D23" s="283" t="s">
        <v>614</v>
      </c>
      <c r="E23" s="283" t="s">
        <v>765</v>
      </c>
      <c r="F23" s="283" t="s">
        <v>602</v>
      </c>
      <c r="G23" s="283">
        <v>2.925</v>
      </c>
      <c r="H23" s="283">
        <v>2015</v>
      </c>
      <c r="I23" s="283" t="s">
        <v>615</v>
      </c>
      <c r="J23" s="283" t="s">
        <v>1255</v>
      </c>
      <c r="K23" s="283">
        <v>1</v>
      </c>
      <c r="L23" s="332" t="s">
        <v>916</v>
      </c>
      <c r="M23" s="328">
        <v>12</v>
      </c>
      <c r="N23" s="283">
        <v>16800</v>
      </c>
      <c r="O23" s="283" t="s">
        <v>150</v>
      </c>
      <c r="P23" s="283" t="s">
        <v>130</v>
      </c>
      <c r="Q23" s="283">
        <v>1587</v>
      </c>
      <c r="R23" s="333">
        <v>69500</v>
      </c>
      <c r="S23" s="79" t="s">
        <v>916</v>
      </c>
      <c r="T23" s="79" t="s">
        <v>916</v>
      </c>
      <c r="U23" s="334" t="s">
        <v>1406</v>
      </c>
      <c r="V23" s="334" t="s">
        <v>1413</v>
      </c>
      <c r="W23" s="330" t="s">
        <v>1406</v>
      </c>
      <c r="X23" s="330" t="s">
        <v>1413</v>
      </c>
      <c r="Y23" s="331" t="s">
        <v>116</v>
      </c>
      <c r="Z23" s="331" t="s">
        <v>116</v>
      </c>
    </row>
    <row r="24" spans="1:26" s="315" customFormat="1" ht="24.75" customHeight="1">
      <c r="A24" s="325">
        <v>13</v>
      </c>
      <c r="B24" s="283" t="s">
        <v>593</v>
      </c>
      <c r="C24" s="283" t="s">
        <v>766</v>
      </c>
      <c r="D24" s="283" t="s">
        <v>767</v>
      </c>
      <c r="E24" s="283" t="s">
        <v>768</v>
      </c>
      <c r="F24" s="283" t="s">
        <v>569</v>
      </c>
      <c r="G24" s="338">
        <v>1</v>
      </c>
      <c r="H24" s="283">
        <v>2016</v>
      </c>
      <c r="I24" s="283" t="s">
        <v>769</v>
      </c>
      <c r="J24" s="283" t="s">
        <v>1252</v>
      </c>
      <c r="K24" s="283">
        <v>5</v>
      </c>
      <c r="L24" s="332" t="s">
        <v>916</v>
      </c>
      <c r="M24" s="328">
        <v>13</v>
      </c>
      <c r="N24" s="283">
        <v>1775</v>
      </c>
      <c r="O24" s="283" t="s">
        <v>150</v>
      </c>
      <c r="P24" s="283" t="s">
        <v>579</v>
      </c>
      <c r="Q24" s="146">
        <v>110500</v>
      </c>
      <c r="R24" s="333">
        <v>35700</v>
      </c>
      <c r="S24" s="79" t="s">
        <v>916</v>
      </c>
      <c r="T24" s="79" t="s">
        <v>916</v>
      </c>
      <c r="U24" s="334" t="s">
        <v>1417</v>
      </c>
      <c r="V24" s="334" t="s">
        <v>1415</v>
      </c>
      <c r="W24" s="330" t="s">
        <v>1417</v>
      </c>
      <c r="X24" s="330" t="s">
        <v>1415</v>
      </c>
      <c r="Y24" s="79" t="s">
        <v>1446</v>
      </c>
      <c r="Z24" s="331" t="s">
        <v>116</v>
      </c>
    </row>
    <row r="25" spans="1:26" s="315" customFormat="1" ht="24.75" customHeight="1">
      <c r="A25" s="325">
        <v>14</v>
      </c>
      <c r="B25" s="146" t="s">
        <v>572</v>
      </c>
      <c r="C25" s="146" t="s">
        <v>770</v>
      </c>
      <c r="D25" s="146" t="s">
        <v>771</v>
      </c>
      <c r="E25" s="146" t="s">
        <v>772</v>
      </c>
      <c r="F25" s="146" t="s">
        <v>576</v>
      </c>
      <c r="G25" s="146"/>
      <c r="H25" s="146">
        <v>2017</v>
      </c>
      <c r="I25" s="146" t="s">
        <v>773</v>
      </c>
      <c r="J25" s="146" t="s">
        <v>578</v>
      </c>
      <c r="K25" s="146" t="s">
        <v>916</v>
      </c>
      <c r="L25" s="146">
        <v>495</v>
      </c>
      <c r="M25" s="283">
        <v>14</v>
      </c>
      <c r="N25" s="146">
        <v>750</v>
      </c>
      <c r="O25" s="146" t="s">
        <v>150</v>
      </c>
      <c r="P25" s="146" t="s">
        <v>130</v>
      </c>
      <c r="Q25" s="79" t="s">
        <v>916</v>
      </c>
      <c r="R25" s="79" t="s">
        <v>916</v>
      </c>
      <c r="S25" s="79" t="s">
        <v>916</v>
      </c>
      <c r="T25" s="79" t="s">
        <v>916</v>
      </c>
      <c r="U25" s="143" t="s">
        <v>1418</v>
      </c>
      <c r="V25" s="143" t="s">
        <v>1416</v>
      </c>
      <c r="W25" s="143" t="s">
        <v>916</v>
      </c>
      <c r="X25" s="143" t="s">
        <v>916</v>
      </c>
      <c r="Y25" s="79" t="s">
        <v>116</v>
      </c>
      <c r="Z25" s="79" t="s">
        <v>116</v>
      </c>
    </row>
    <row r="26" spans="1:26" s="315" customFormat="1" ht="24.75" customHeight="1">
      <c r="A26" s="325">
        <v>15</v>
      </c>
      <c r="B26" s="146" t="s">
        <v>1107</v>
      </c>
      <c r="C26" s="146" t="s">
        <v>1108</v>
      </c>
      <c r="D26" s="146" t="s">
        <v>1109</v>
      </c>
      <c r="E26" s="146" t="s">
        <v>1110</v>
      </c>
      <c r="F26" s="146" t="s">
        <v>955</v>
      </c>
      <c r="G26" s="339">
        <v>1</v>
      </c>
      <c r="H26" s="146">
        <v>2019</v>
      </c>
      <c r="I26" s="146" t="s">
        <v>1111</v>
      </c>
      <c r="J26" s="146" t="s">
        <v>1253</v>
      </c>
      <c r="K26" s="146">
        <v>5</v>
      </c>
      <c r="L26" s="146" t="s">
        <v>916</v>
      </c>
      <c r="M26" s="328">
        <v>15</v>
      </c>
      <c r="N26" s="146">
        <v>1660</v>
      </c>
      <c r="O26" s="146" t="s">
        <v>116</v>
      </c>
      <c r="P26" s="146" t="s">
        <v>579</v>
      </c>
      <c r="Q26" s="146">
        <v>27600</v>
      </c>
      <c r="R26" s="85">
        <v>47800</v>
      </c>
      <c r="S26" s="79" t="s">
        <v>916</v>
      </c>
      <c r="T26" s="79" t="s">
        <v>916</v>
      </c>
      <c r="U26" s="143" t="s">
        <v>1440</v>
      </c>
      <c r="V26" s="143" t="s">
        <v>1419</v>
      </c>
      <c r="W26" s="143" t="s">
        <v>1440</v>
      </c>
      <c r="X26" s="143" t="s">
        <v>1419</v>
      </c>
      <c r="Y26" s="79" t="s">
        <v>1446</v>
      </c>
      <c r="Z26" s="340" t="s">
        <v>116</v>
      </c>
    </row>
    <row r="27" spans="1:26" ht="24.75" customHeight="1">
      <c r="A27" s="498" t="s">
        <v>616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140"/>
    </row>
    <row r="28" spans="1:26" s="315" customFormat="1" ht="24.75" customHeight="1">
      <c r="A28" s="284">
        <v>16</v>
      </c>
      <c r="B28" s="146" t="s">
        <v>590</v>
      </c>
      <c r="C28" s="146" t="s">
        <v>617</v>
      </c>
      <c r="D28" s="146" t="s">
        <v>618</v>
      </c>
      <c r="E28" s="146" t="s">
        <v>619</v>
      </c>
      <c r="F28" s="146" t="s">
        <v>569</v>
      </c>
      <c r="G28" s="146">
        <v>1598</v>
      </c>
      <c r="H28" s="146">
        <v>2007</v>
      </c>
      <c r="I28" s="146" t="s">
        <v>620</v>
      </c>
      <c r="J28" s="341">
        <v>44328</v>
      </c>
      <c r="K28" s="146">
        <v>5</v>
      </c>
      <c r="L28" s="146" t="s">
        <v>916</v>
      </c>
      <c r="M28" s="146">
        <v>16</v>
      </c>
      <c r="N28" s="146">
        <v>1670</v>
      </c>
      <c r="O28" s="146" t="s">
        <v>116</v>
      </c>
      <c r="P28" s="146" t="s">
        <v>130</v>
      </c>
      <c r="Q28" s="146" t="s">
        <v>1244</v>
      </c>
      <c r="R28" s="85">
        <v>10400</v>
      </c>
      <c r="S28" s="79" t="s">
        <v>916</v>
      </c>
      <c r="T28" s="79" t="s">
        <v>916</v>
      </c>
      <c r="U28" s="143" t="s">
        <v>1420</v>
      </c>
      <c r="V28" s="143" t="s">
        <v>1421</v>
      </c>
      <c r="W28" s="143" t="s">
        <v>1420</v>
      </c>
      <c r="X28" s="143" t="s">
        <v>1421</v>
      </c>
      <c r="Y28" s="143" t="s">
        <v>1590</v>
      </c>
      <c r="Z28" s="143" t="s">
        <v>116</v>
      </c>
    </row>
    <row r="29" spans="1:26" s="315" customFormat="1" ht="24.75" customHeight="1">
      <c r="A29" s="284">
        <v>17</v>
      </c>
      <c r="B29" s="146" t="s">
        <v>621</v>
      </c>
      <c r="C29" s="146" t="s">
        <v>622</v>
      </c>
      <c r="D29" s="146" t="s">
        <v>623</v>
      </c>
      <c r="E29" s="146" t="s">
        <v>624</v>
      </c>
      <c r="F29" s="146" t="s">
        <v>569</v>
      </c>
      <c r="G29" s="146">
        <v>1362</v>
      </c>
      <c r="H29" s="146">
        <v>2013</v>
      </c>
      <c r="I29" s="146" t="s">
        <v>625</v>
      </c>
      <c r="J29" s="341">
        <v>44344</v>
      </c>
      <c r="K29" s="146">
        <v>5</v>
      </c>
      <c r="L29" s="146" t="s">
        <v>916</v>
      </c>
      <c r="M29" s="146">
        <v>17</v>
      </c>
      <c r="N29" s="146" t="s">
        <v>626</v>
      </c>
      <c r="O29" s="146" t="s">
        <v>116</v>
      </c>
      <c r="P29" s="146" t="s">
        <v>130</v>
      </c>
      <c r="Q29" s="146" t="s">
        <v>1245</v>
      </c>
      <c r="R29" s="85">
        <v>30800</v>
      </c>
      <c r="S29" s="79" t="s">
        <v>916</v>
      </c>
      <c r="T29" s="79" t="s">
        <v>916</v>
      </c>
      <c r="U29" s="143" t="s">
        <v>1422</v>
      </c>
      <c r="V29" s="143" t="s">
        <v>1423</v>
      </c>
      <c r="W29" s="143" t="s">
        <v>1422</v>
      </c>
      <c r="X29" s="143" t="s">
        <v>1423</v>
      </c>
      <c r="Y29" s="79" t="s">
        <v>1446</v>
      </c>
      <c r="Z29" s="79" t="s">
        <v>116</v>
      </c>
    </row>
    <row r="30" spans="1:26" ht="24.75" customHeight="1">
      <c r="A30" s="498" t="s">
        <v>1340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140"/>
    </row>
    <row r="31" spans="1:26" s="344" customFormat="1" ht="24.75" customHeight="1">
      <c r="A31" s="342">
        <v>18</v>
      </c>
      <c r="B31" s="283" t="s">
        <v>627</v>
      </c>
      <c r="C31" s="283">
        <v>3512</v>
      </c>
      <c r="D31" s="283">
        <v>102417</v>
      </c>
      <c r="E31" s="283" t="s">
        <v>628</v>
      </c>
      <c r="F31" s="283" t="s">
        <v>598</v>
      </c>
      <c r="G31" s="283">
        <v>2502</v>
      </c>
      <c r="H31" s="283">
        <v>1996</v>
      </c>
      <c r="I31" s="283" t="s">
        <v>629</v>
      </c>
      <c r="J31" s="343" t="s">
        <v>1319</v>
      </c>
      <c r="K31" s="283">
        <v>1</v>
      </c>
      <c r="L31" s="283" t="s">
        <v>916</v>
      </c>
      <c r="M31" s="283">
        <v>18</v>
      </c>
      <c r="N31" s="283" t="s">
        <v>630</v>
      </c>
      <c r="O31" s="283" t="s">
        <v>150</v>
      </c>
      <c r="P31" s="283" t="s">
        <v>631</v>
      </c>
      <c r="Q31" s="283" t="s">
        <v>916</v>
      </c>
      <c r="R31" s="333" t="s">
        <v>916</v>
      </c>
      <c r="S31" s="79" t="s">
        <v>916</v>
      </c>
      <c r="T31" s="79" t="s">
        <v>916</v>
      </c>
      <c r="U31" s="334" t="s">
        <v>1424</v>
      </c>
      <c r="V31" s="334" t="s">
        <v>1425</v>
      </c>
      <c r="W31" s="334" t="s">
        <v>916</v>
      </c>
      <c r="X31" s="334" t="s">
        <v>916</v>
      </c>
      <c r="Y31" s="79" t="s">
        <v>116</v>
      </c>
      <c r="Z31" s="79" t="s">
        <v>116</v>
      </c>
    </row>
    <row r="32" spans="1:26" s="344" customFormat="1" ht="24.75" customHeight="1">
      <c r="A32" s="342">
        <v>19</v>
      </c>
      <c r="B32" s="283" t="s">
        <v>632</v>
      </c>
      <c r="C32" s="283" t="s">
        <v>633</v>
      </c>
      <c r="D32" s="283">
        <v>1033</v>
      </c>
      <c r="E32" s="283" t="s">
        <v>634</v>
      </c>
      <c r="F32" s="283" t="s">
        <v>611</v>
      </c>
      <c r="G32" s="146" t="s">
        <v>130</v>
      </c>
      <c r="H32" s="283">
        <v>1996</v>
      </c>
      <c r="I32" s="283" t="s">
        <v>629</v>
      </c>
      <c r="J32" s="194" t="s">
        <v>1320</v>
      </c>
      <c r="K32" s="283" t="s">
        <v>916</v>
      </c>
      <c r="L32" s="283" t="s">
        <v>635</v>
      </c>
      <c r="M32" s="283">
        <v>19</v>
      </c>
      <c r="N32" s="283" t="s">
        <v>636</v>
      </c>
      <c r="O32" s="283" t="s">
        <v>150</v>
      </c>
      <c r="P32" s="283" t="s">
        <v>631</v>
      </c>
      <c r="Q32" s="283" t="s">
        <v>916</v>
      </c>
      <c r="R32" s="333" t="s">
        <v>916</v>
      </c>
      <c r="S32" s="79" t="s">
        <v>916</v>
      </c>
      <c r="T32" s="79" t="s">
        <v>916</v>
      </c>
      <c r="U32" s="334" t="s">
        <v>1424</v>
      </c>
      <c r="V32" s="334" t="s">
        <v>1425</v>
      </c>
      <c r="W32" s="334" t="s">
        <v>916</v>
      </c>
      <c r="X32" s="334" t="s">
        <v>916</v>
      </c>
      <c r="Y32" s="79" t="s">
        <v>116</v>
      </c>
      <c r="Z32" s="79" t="s">
        <v>116</v>
      </c>
    </row>
    <row r="33" spans="1:26" ht="24.75" customHeight="1">
      <c r="A33" s="498" t="s">
        <v>803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140"/>
    </row>
    <row r="34" spans="1:26" s="315" customFormat="1" ht="24.75" customHeight="1">
      <c r="A34" s="345">
        <v>20</v>
      </c>
      <c r="B34" s="142" t="s">
        <v>590</v>
      </c>
      <c r="C34" s="142" t="s">
        <v>804</v>
      </c>
      <c r="D34" s="142" t="s">
        <v>805</v>
      </c>
      <c r="E34" s="142" t="s">
        <v>806</v>
      </c>
      <c r="F34" s="142" t="s">
        <v>569</v>
      </c>
      <c r="G34" s="251">
        <v>1598</v>
      </c>
      <c r="H34" s="142">
        <v>2016</v>
      </c>
      <c r="I34" s="142" t="s">
        <v>807</v>
      </c>
      <c r="J34" s="142" t="s">
        <v>808</v>
      </c>
      <c r="K34" s="142">
        <v>9</v>
      </c>
      <c r="L34" s="346" t="s">
        <v>916</v>
      </c>
      <c r="M34" s="142">
        <v>20</v>
      </c>
      <c r="N34" s="142" t="s">
        <v>809</v>
      </c>
      <c r="O34" s="142" t="s">
        <v>116</v>
      </c>
      <c r="P34" s="347" t="s">
        <v>810</v>
      </c>
      <c r="Q34" s="142">
        <v>109000</v>
      </c>
      <c r="R34" s="89">
        <v>64700</v>
      </c>
      <c r="S34" s="142" t="s">
        <v>811</v>
      </c>
      <c r="T34" s="142" t="s">
        <v>916</v>
      </c>
      <c r="U34" s="142" t="s">
        <v>1426</v>
      </c>
      <c r="V34" s="142" t="s">
        <v>1427</v>
      </c>
      <c r="W34" s="142" t="s">
        <v>1426</v>
      </c>
      <c r="X34" s="142" t="s">
        <v>1427</v>
      </c>
      <c r="Y34" s="331" t="s">
        <v>1446</v>
      </c>
      <c r="Z34" s="79" t="s">
        <v>117</v>
      </c>
    </row>
    <row r="35" spans="1:26" s="315" customFormat="1" ht="24.75" customHeight="1">
      <c r="A35" s="345">
        <v>21</v>
      </c>
      <c r="B35" s="142" t="s">
        <v>621</v>
      </c>
      <c r="C35" s="142" t="s">
        <v>1337</v>
      </c>
      <c r="D35" s="142" t="s">
        <v>1338</v>
      </c>
      <c r="E35" s="142" t="s">
        <v>1184</v>
      </c>
      <c r="F35" s="142" t="s">
        <v>955</v>
      </c>
      <c r="G35" s="146">
        <v>1150</v>
      </c>
      <c r="H35" s="142">
        <v>2006</v>
      </c>
      <c r="I35" s="142" t="s">
        <v>1339</v>
      </c>
      <c r="J35" s="146" t="s">
        <v>1350</v>
      </c>
      <c r="K35" s="142">
        <v>5</v>
      </c>
      <c r="L35" s="346" t="s">
        <v>916</v>
      </c>
      <c r="M35" s="142">
        <v>21</v>
      </c>
      <c r="N35" s="348">
        <v>1455</v>
      </c>
      <c r="O35" s="142" t="s">
        <v>116</v>
      </c>
      <c r="P35" s="347" t="s">
        <v>130</v>
      </c>
      <c r="Q35" s="146">
        <v>129000</v>
      </c>
      <c r="R35" s="89">
        <v>6100</v>
      </c>
      <c r="S35" s="79" t="s">
        <v>916</v>
      </c>
      <c r="T35" s="79" t="s">
        <v>916</v>
      </c>
      <c r="U35" s="142" t="s">
        <v>1443</v>
      </c>
      <c r="V35" s="142" t="s">
        <v>1444</v>
      </c>
      <c r="W35" s="142" t="s">
        <v>1445</v>
      </c>
      <c r="X35" s="142" t="s">
        <v>1444</v>
      </c>
      <c r="Y35" s="331" t="s">
        <v>116</v>
      </c>
      <c r="Z35" s="79" t="s">
        <v>116</v>
      </c>
    </row>
    <row r="36" spans="1:26" ht="24.75" customHeight="1">
      <c r="A36" s="498" t="s">
        <v>637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140"/>
    </row>
    <row r="37" spans="1:26" s="315" customFormat="1" ht="24.75" customHeight="1">
      <c r="A37" s="284">
        <v>22</v>
      </c>
      <c r="B37" s="146" t="s">
        <v>638</v>
      </c>
      <c r="C37" s="146" t="s">
        <v>639</v>
      </c>
      <c r="D37" s="146" t="s">
        <v>640</v>
      </c>
      <c r="E37" s="146" t="s">
        <v>641</v>
      </c>
      <c r="F37" s="146" t="s">
        <v>569</v>
      </c>
      <c r="G37" s="146">
        <v>1598</v>
      </c>
      <c r="H37" s="146">
        <v>2000</v>
      </c>
      <c r="I37" s="146" t="s">
        <v>642</v>
      </c>
      <c r="J37" s="194" t="s">
        <v>1273</v>
      </c>
      <c r="K37" s="146">
        <v>5</v>
      </c>
      <c r="L37" s="146">
        <v>520</v>
      </c>
      <c r="M37" s="146">
        <v>22</v>
      </c>
      <c r="N37" s="146">
        <v>1620</v>
      </c>
      <c r="O37" s="146" t="s">
        <v>150</v>
      </c>
      <c r="P37" s="146" t="s">
        <v>150</v>
      </c>
      <c r="Q37" s="79" t="s">
        <v>916</v>
      </c>
      <c r="R37" s="79" t="s">
        <v>916</v>
      </c>
      <c r="S37" s="79" t="s">
        <v>916</v>
      </c>
      <c r="T37" s="79" t="s">
        <v>916</v>
      </c>
      <c r="U37" s="143" t="s">
        <v>1350</v>
      </c>
      <c r="V37" s="143" t="s">
        <v>1428</v>
      </c>
      <c r="W37" s="143" t="s">
        <v>916</v>
      </c>
      <c r="X37" s="143" t="s">
        <v>916</v>
      </c>
      <c r="Y37" s="79" t="s">
        <v>116</v>
      </c>
      <c r="Z37" s="79" t="s">
        <v>116</v>
      </c>
    </row>
    <row r="38" spans="1:26" s="315" customFormat="1" ht="24.75" customHeight="1">
      <c r="A38" s="284">
        <v>23</v>
      </c>
      <c r="B38" s="146" t="s">
        <v>627</v>
      </c>
      <c r="C38" s="146" t="s">
        <v>643</v>
      </c>
      <c r="D38" s="146">
        <v>409248</v>
      </c>
      <c r="E38" s="146" t="s">
        <v>644</v>
      </c>
      <c r="F38" s="146" t="s">
        <v>602</v>
      </c>
      <c r="G38" s="146">
        <v>3120</v>
      </c>
      <c r="H38" s="146">
        <v>1981</v>
      </c>
      <c r="I38" s="146" t="s">
        <v>645</v>
      </c>
      <c r="J38" s="194" t="s">
        <v>1274</v>
      </c>
      <c r="K38" s="146">
        <v>1</v>
      </c>
      <c r="L38" s="146" t="s">
        <v>916</v>
      </c>
      <c r="M38" s="146">
        <v>23</v>
      </c>
      <c r="N38" s="146">
        <v>2955</v>
      </c>
      <c r="O38" s="146" t="s">
        <v>150</v>
      </c>
      <c r="P38" s="146" t="s">
        <v>150</v>
      </c>
      <c r="Q38" s="79" t="s">
        <v>916</v>
      </c>
      <c r="R38" s="79" t="s">
        <v>916</v>
      </c>
      <c r="S38" s="79" t="s">
        <v>916</v>
      </c>
      <c r="T38" s="79" t="s">
        <v>916</v>
      </c>
      <c r="U38" s="143" t="s">
        <v>1399</v>
      </c>
      <c r="V38" s="143" t="s">
        <v>1407</v>
      </c>
      <c r="W38" s="143" t="s">
        <v>916</v>
      </c>
      <c r="X38" s="143" t="s">
        <v>916</v>
      </c>
      <c r="Y38" s="79" t="s">
        <v>116</v>
      </c>
      <c r="Z38" s="79" t="s">
        <v>116</v>
      </c>
    </row>
    <row r="39" spans="1:26" s="315" customFormat="1" ht="24.75" customHeight="1">
      <c r="A39" s="284">
        <v>24</v>
      </c>
      <c r="B39" s="146" t="s">
        <v>646</v>
      </c>
      <c r="C39" s="146" t="s">
        <v>646</v>
      </c>
      <c r="D39" s="146" t="s">
        <v>647</v>
      </c>
      <c r="E39" s="146" t="s">
        <v>648</v>
      </c>
      <c r="F39" s="146" t="s">
        <v>649</v>
      </c>
      <c r="G39" s="146" t="s">
        <v>130</v>
      </c>
      <c r="H39" s="146">
        <v>1989</v>
      </c>
      <c r="I39" s="146" t="s">
        <v>650</v>
      </c>
      <c r="J39" s="194" t="s">
        <v>578</v>
      </c>
      <c r="K39" s="146" t="s">
        <v>916</v>
      </c>
      <c r="L39" s="146" t="s">
        <v>651</v>
      </c>
      <c r="M39" s="146">
        <v>24</v>
      </c>
      <c r="N39" s="146"/>
      <c r="O39" s="146" t="s">
        <v>150</v>
      </c>
      <c r="P39" s="146" t="s">
        <v>150</v>
      </c>
      <c r="Q39" s="79" t="s">
        <v>916</v>
      </c>
      <c r="R39" s="79" t="s">
        <v>916</v>
      </c>
      <c r="S39" s="79" t="s">
        <v>916</v>
      </c>
      <c r="T39" s="79" t="s">
        <v>916</v>
      </c>
      <c r="U39" s="143" t="s">
        <v>1399</v>
      </c>
      <c r="V39" s="143" t="s">
        <v>1407</v>
      </c>
      <c r="W39" s="143" t="s">
        <v>916</v>
      </c>
      <c r="X39" s="143" t="s">
        <v>916</v>
      </c>
      <c r="Y39" s="79" t="s">
        <v>116</v>
      </c>
      <c r="Z39" s="79" t="s">
        <v>116</v>
      </c>
    </row>
    <row r="40" spans="1:26" s="315" customFormat="1" ht="12.75">
      <c r="A40" s="544" t="s">
        <v>652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84"/>
    </row>
    <row r="41" spans="1:26" s="315" customFormat="1" ht="24.75" customHeight="1">
      <c r="A41" s="284">
        <v>25</v>
      </c>
      <c r="B41" s="146" t="s">
        <v>590</v>
      </c>
      <c r="C41" s="146" t="s">
        <v>653</v>
      </c>
      <c r="D41" s="146" t="s">
        <v>654</v>
      </c>
      <c r="E41" s="146" t="s">
        <v>655</v>
      </c>
      <c r="F41" s="146" t="s">
        <v>569</v>
      </c>
      <c r="G41" s="146">
        <v>1995</v>
      </c>
      <c r="H41" s="146">
        <v>2008</v>
      </c>
      <c r="I41" s="146" t="s">
        <v>656</v>
      </c>
      <c r="J41" s="194" t="s">
        <v>1275</v>
      </c>
      <c r="K41" s="146">
        <v>9</v>
      </c>
      <c r="L41" s="146" t="s">
        <v>916</v>
      </c>
      <c r="M41" s="146">
        <v>25</v>
      </c>
      <c r="N41" s="146" t="s">
        <v>657</v>
      </c>
      <c r="O41" s="146" t="s">
        <v>150</v>
      </c>
      <c r="P41" s="146" t="s">
        <v>150</v>
      </c>
      <c r="Q41" s="146">
        <v>284375</v>
      </c>
      <c r="R41" s="85">
        <v>20700</v>
      </c>
      <c r="S41" s="79" t="s">
        <v>916</v>
      </c>
      <c r="T41" s="79" t="s">
        <v>916</v>
      </c>
      <c r="U41" s="143" t="s">
        <v>908</v>
      </c>
      <c r="V41" s="143" t="s">
        <v>1429</v>
      </c>
      <c r="W41" s="143" t="s">
        <v>908</v>
      </c>
      <c r="X41" s="143" t="s">
        <v>1429</v>
      </c>
      <c r="Y41" s="79" t="s">
        <v>1446</v>
      </c>
      <c r="Z41" s="79" t="s">
        <v>116</v>
      </c>
    </row>
    <row r="42" spans="1:26" s="315" customFormat="1" ht="12.75">
      <c r="A42" s="544" t="s">
        <v>652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79"/>
    </row>
    <row r="43" spans="1:26" s="315" customFormat="1" ht="24.75" customHeight="1">
      <c r="A43" s="146">
        <v>26</v>
      </c>
      <c r="B43" s="146" t="s">
        <v>951</v>
      </c>
      <c r="C43" s="146" t="s">
        <v>952</v>
      </c>
      <c r="D43" s="146" t="s">
        <v>953</v>
      </c>
      <c r="E43" s="146" t="s">
        <v>954</v>
      </c>
      <c r="F43" s="146" t="s">
        <v>955</v>
      </c>
      <c r="G43" s="146" t="s">
        <v>956</v>
      </c>
      <c r="H43" s="146">
        <v>2017</v>
      </c>
      <c r="I43" s="146" t="s">
        <v>957</v>
      </c>
      <c r="J43" s="194" t="s">
        <v>958</v>
      </c>
      <c r="K43" s="146">
        <v>9</v>
      </c>
      <c r="L43" s="146">
        <v>1172</v>
      </c>
      <c r="M43" s="146">
        <v>26</v>
      </c>
      <c r="N43" s="146" t="s">
        <v>959</v>
      </c>
      <c r="O43" s="146" t="s">
        <v>116</v>
      </c>
      <c r="P43" s="146" t="s">
        <v>130</v>
      </c>
      <c r="Q43" s="146">
        <v>64607</v>
      </c>
      <c r="R43" s="85">
        <v>70700</v>
      </c>
      <c r="S43" s="79" t="s">
        <v>916</v>
      </c>
      <c r="T43" s="79" t="s">
        <v>916</v>
      </c>
      <c r="U43" s="143" t="s">
        <v>958</v>
      </c>
      <c r="V43" s="143" t="s">
        <v>1430</v>
      </c>
      <c r="W43" s="143" t="s">
        <v>958</v>
      </c>
      <c r="X43" s="143" t="s">
        <v>1430</v>
      </c>
      <c r="Y43" s="79" t="s">
        <v>1446</v>
      </c>
      <c r="Z43" s="340" t="s">
        <v>116</v>
      </c>
    </row>
    <row r="44" spans="1:26" ht="24.75" customHeight="1">
      <c r="A44" s="498" t="s">
        <v>247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140"/>
    </row>
    <row r="45" spans="1:26" s="315" customFormat="1" ht="24.75" customHeight="1">
      <c r="A45" s="284">
        <v>27</v>
      </c>
      <c r="B45" s="146" t="s">
        <v>627</v>
      </c>
      <c r="C45" s="146" t="s">
        <v>658</v>
      </c>
      <c r="D45" s="146">
        <v>337609</v>
      </c>
      <c r="E45" s="146" t="s">
        <v>659</v>
      </c>
      <c r="F45" s="146" t="s">
        <v>602</v>
      </c>
      <c r="G45" s="146">
        <v>1960</v>
      </c>
      <c r="H45" s="146">
        <v>1984</v>
      </c>
      <c r="I45" s="146" t="s">
        <v>660</v>
      </c>
      <c r="J45" s="251" t="s">
        <v>1201</v>
      </c>
      <c r="K45" s="146">
        <v>1</v>
      </c>
      <c r="L45" s="146" t="s">
        <v>916</v>
      </c>
      <c r="M45" s="146">
        <v>27</v>
      </c>
      <c r="N45" s="146">
        <v>5500</v>
      </c>
      <c r="O45" s="146" t="s">
        <v>116</v>
      </c>
      <c r="P45" s="146" t="s">
        <v>130</v>
      </c>
      <c r="Q45" s="79" t="s">
        <v>916</v>
      </c>
      <c r="R45" s="79" t="s">
        <v>916</v>
      </c>
      <c r="S45" s="146" t="s">
        <v>916</v>
      </c>
      <c r="T45" s="146" t="s">
        <v>916</v>
      </c>
      <c r="U45" s="143" t="s">
        <v>907</v>
      </c>
      <c r="V45" s="143" t="s">
        <v>1431</v>
      </c>
      <c r="W45" s="143" t="s">
        <v>916</v>
      </c>
      <c r="X45" s="143" t="s">
        <v>916</v>
      </c>
      <c r="Y45" s="79" t="s">
        <v>116</v>
      </c>
      <c r="Z45" s="79" t="s">
        <v>116</v>
      </c>
    </row>
    <row r="46" spans="1:26" s="315" customFormat="1" ht="24.75" customHeight="1">
      <c r="A46" s="284">
        <v>28</v>
      </c>
      <c r="B46" s="146" t="s">
        <v>661</v>
      </c>
      <c r="C46" s="146" t="s">
        <v>662</v>
      </c>
      <c r="D46" s="146">
        <v>70539</v>
      </c>
      <c r="E46" s="146" t="s">
        <v>663</v>
      </c>
      <c r="F46" s="146" t="s">
        <v>664</v>
      </c>
      <c r="G46" s="146" t="s">
        <v>130</v>
      </c>
      <c r="H46" s="146">
        <v>1980</v>
      </c>
      <c r="I46" s="146" t="s">
        <v>665</v>
      </c>
      <c r="J46" s="194" t="s">
        <v>130</v>
      </c>
      <c r="K46" s="146" t="s">
        <v>916</v>
      </c>
      <c r="L46" s="146">
        <v>4500</v>
      </c>
      <c r="M46" s="146">
        <v>28</v>
      </c>
      <c r="N46" s="146"/>
      <c r="O46" s="146" t="s">
        <v>116</v>
      </c>
      <c r="P46" s="146" t="s">
        <v>130</v>
      </c>
      <c r="Q46" s="79" t="s">
        <v>916</v>
      </c>
      <c r="R46" s="79" t="s">
        <v>916</v>
      </c>
      <c r="S46" s="146" t="s">
        <v>916</v>
      </c>
      <c r="T46" s="146" t="s">
        <v>916</v>
      </c>
      <c r="U46" s="143" t="s">
        <v>1434</v>
      </c>
      <c r="V46" s="143" t="s">
        <v>1435</v>
      </c>
      <c r="W46" s="143" t="s">
        <v>916</v>
      </c>
      <c r="X46" s="143" t="s">
        <v>916</v>
      </c>
      <c r="Y46" s="79" t="s">
        <v>116</v>
      </c>
      <c r="Z46" s="79" t="s">
        <v>116</v>
      </c>
    </row>
    <row r="47" spans="1:26" s="315" customFormat="1" ht="24.75" customHeight="1">
      <c r="A47" s="284">
        <v>29</v>
      </c>
      <c r="B47" s="146" t="s">
        <v>666</v>
      </c>
      <c r="C47" s="146" t="s">
        <v>667</v>
      </c>
      <c r="D47" s="146" t="s">
        <v>668</v>
      </c>
      <c r="E47" s="146" t="s">
        <v>669</v>
      </c>
      <c r="F47" s="146" t="s">
        <v>569</v>
      </c>
      <c r="G47" s="146">
        <v>1968</v>
      </c>
      <c r="H47" s="146">
        <v>2005</v>
      </c>
      <c r="I47" s="146" t="s">
        <v>670</v>
      </c>
      <c r="J47" s="194" t="s">
        <v>1202</v>
      </c>
      <c r="K47" s="146">
        <v>5</v>
      </c>
      <c r="L47" s="146" t="s">
        <v>916</v>
      </c>
      <c r="M47" s="146">
        <v>29</v>
      </c>
      <c r="N47" s="146">
        <v>2220</v>
      </c>
      <c r="O47" s="146" t="s">
        <v>116</v>
      </c>
      <c r="P47" s="146" t="s">
        <v>130</v>
      </c>
      <c r="Q47" s="146">
        <v>264079</v>
      </c>
      <c r="R47" s="85">
        <v>11200</v>
      </c>
      <c r="S47" s="146" t="s">
        <v>916</v>
      </c>
      <c r="T47" s="146" t="s">
        <v>916</v>
      </c>
      <c r="U47" s="143" t="s">
        <v>1437</v>
      </c>
      <c r="V47" s="143" t="s">
        <v>1436</v>
      </c>
      <c r="W47" s="143" t="s">
        <v>1437</v>
      </c>
      <c r="X47" s="143" t="s">
        <v>1436</v>
      </c>
      <c r="Y47" s="79" t="s">
        <v>116</v>
      </c>
      <c r="Z47" s="79" t="s">
        <v>116</v>
      </c>
    </row>
    <row r="48" spans="1:26" s="315" customFormat="1" ht="24.75" customHeight="1">
      <c r="A48" s="284">
        <v>30</v>
      </c>
      <c r="B48" s="146" t="s">
        <v>666</v>
      </c>
      <c r="C48" s="146" t="s">
        <v>671</v>
      </c>
      <c r="D48" s="146" t="s">
        <v>672</v>
      </c>
      <c r="E48" s="146" t="s">
        <v>673</v>
      </c>
      <c r="F48" s="146" t="s">
        <v>674</v>
      </c>
      <c r="G48" s="146">
        <v>1968</v>
      </c>
      <c r="H48" s="146">
        <v>2011</v>
      </c>
      <c r="I48" s="146" t="s">
        <v>675</v>
      </c>
      <c r="J48" s="194" t="s">
        <v>1203</v>
      </c>
      <c r="K48" s="146">
        <v>9</v>
      </c>
      <c r="L48" s="146" t="s">
        <v>916</v>
      </c>
      <c r="M48" s="146">
        <v>30</v>
      </c>
      <c r="N48" s="146">
        <v>3000</v>
      </c>
      <c r="O48" s="146" t="s">
        <v>116</v>
      </c>
      <c r="P48" s="146" t="s">
        <v>130</v>
      </c>
      <c r="Q48" s="146">
        <v>272866</v>
      </c>
      <c r="R48" s="85">
        <v>37300</v>
      </c>
      <c r="S48" s="146" t="s">
        <v>916</v>
      </c>
      <c r="T48" s="146" t="s">
        <v>916</v>
      </c>
      <c r="U48" s="143" t="s">
        <v>1438</v>
      </c>
      <c r="V48" s="143" t="s">
        <v>1432</v>
      </c>
      <c r="W48" s="143" t="s">
        <v>1438</v>
      </c>
      <c r="X48" s="143" t="s">
        <v>1432</v>
      </c>
      <c r="Y48" s="79" t="s">
        <v>116</v>
      </c>
      <c r="Z48" s="79" t="s">
        <v>116</v>
      </c>
    </row>
    <row r="49" spans="1:26" s="315" customFormat="1" ht="24.75" customHeight="1">
      <c r="A49" s="284">
        <v>31</v>
      </c>
      <c r="B49" s="146" t="s">
        <v>676</v>
      </c>
      <c r="C49" s="146" t="s">
        <v>677</v>
      </c>
      <c r="D49" s="146">
        <v>21</v>
      </c>
      <c r="E49" s="146" t="s">
        <v>678</v>
      </c>
      <c r="F49" s="146" t="s">
        <v>649</v>
      </c>
      <c r="G49" s="146" t="s">
        <v>130</v>
      </c>
      <c r="H49" s="146">
        <v>1983</v>
      </c>
      <c r="I49" s="146" t="s">
        <v>679</v>
      </c>
      <c r="J49" s="146" t="s">
        <v>130</v>
      </c>
      <c r="K49" s="146" t="s">
        <v>916</v>
      </c>
      <c r="L49" s="146">
        <v>1000</v>
      </c>
      <c r="M49" s="146">
        <v>31</v>
      </c>
      <c r="N49" s="146"/>
      <c r="O49" s="146" t="s">
        <v>116</v>
      </c>
      <c r="P49" s="146" t="s">
        <v>130</v>
      </c>
      <c r="Q49" s="79" t="s">
        <v>916</v>
      </c>
      <c r="R49" s="79" t="s">
        <v>916</v>
      </c>
      <c r="S49" s="146" t="s">
        <v>916</v>
      </c>
      <c r="T49" s="146" t="s">
        <v>916</v>
      </c>
      <c r="U49" s="143" t="s">
        <v>1439</v>
      </c>
      <c r="V49" s="143" t="s">
        <v>1433</v>
      </c>
      <c r="W49" s="143" t="s">
        <v>916</v>
      </c>
      <c r="X49" s="143" t="s">
        <v>916</v>
      </c>
      <c r="Y49" s="79" t="s">
        <v>116</v>
      </c>
      <c r="Z49" s="79" t="s">
        <v>116</v>
      </c>
    </row>
    <row r="50" ht="12.75">
      <c r="C50" s="350"/>
    </row>
    <row r="51" ht="12.75">
      <c r="C51" s="15"/>
    </row>
    <row r="52" ht="12.75">
      <c r="C52" s="350"/>
    </row>
    <row r="53" ht="12.75">
      <c r="C53" s="15"/>
    </row>
    <row r="54" ht="12.75">
      <c r="C54" s="350"/>
    </row>
    <row r="55" ht="12.75">
      <c r="C55" s="15"/>
    </row>
    <row r="56" ht="12.75">
      <c r="C56" s="350"/>
    </row>
    <row r="57" ht="12.75">
      <c r="C57" s="15"/>
    </row>
    <row r="58" ht="12.75">
      <c r="C58" s="350"/>
    </row>
    <row r="59" ht="12.75">
      <c r="C59" s="15"/>
    </row>
    <row r="60" ht="12.75">
      <c r="C60" s="350"/>
    </row>
    <row r="61" ht="12.75">
      <c r="C61" s="15"/>
    </row>
    <row r="62" ht="12.75">
      <c r="C62" s="350"/>
    </row>
    <row r="63" ht="12.75">
      <c r="C63" s="15"/>
    </row>
    <row r="64" ht="12.75">
      <c r="C64" s="350"/>
    </row>
    <row r="65" ht="12.75">
      <c r="C65" s="15"/>
    </row>
    <row r="66" ht="12.75">
      <c r="C66" s="350"/>
    </row>
    <row r="67" ht="12.75">
      <c r="C67" s="15"/>
    </row>
    <row r="68" ht="12.75">
      <c r="C68" s="350"/>
    </row>
    <row r="69" ht="12.75">
      <c r="C69" s="15"/>
    </row>
    <row r="70" ht="12.75">
      <c r="C70" s="350"/>
    </row>
    <row r="71" ht="12.75">
      <c r="C71" s="15"/>
    </row>
    <row r="72" ht="12.75">
      <c r="C72" s="350"/>
    </row>
    <row r="73" ht="12.75">
      <c r="C73" s="15"/>
    </row>
    <row r="74" ht="12.75">
      <c r="C74" s="15"/>
    </row>
  </sheetData>
  <sheetProtection/>
  <mergeCells count="37">
    <mergeCell ref="W2:Y2"/>
    <mergeCell ref="A6:L6"/>
    <mergeCell ref="M6:Y6"/>
    <mergeCell ref="A7:A9"/>
    <mergeCell ref="B7:B9"/>
    <mergeCell ref="S7:T8"/>
    <mergeCell ref="Q7:Q9"/>
    <mergeCell ref="U7:V8"/>
    <mergeCell ref="W7:X8"/>
    <mergeCell ref="N7:N9"/>
    <mergeCell ref="O7:O9"/>
    <mergeCell ref="H7:H9"/>
    <mergeCell ref="I7:I9"/>
    <mergeCell ref="A14:Y14"/>
    <mergeCell ref="J7:J9"/>
    <mergeCell ref="D7:D9"/>
    <mergeCell ref="E7:E9"/>
    <mergeCell ref="A33:Y33"/>
    <mergeCell ref="A36:Y36"/>
    <mergeCell ref="F7:F9"/>
    <mergeCell ref="A27:Y27"/>
    <mergeCell ref="G7:G9"/>
    <mergeCell ref="C7:C9"/>
    <mergeCell ref="P7:P9"/>
    <mergeCell ref="R7:R9"/>
    <mergeCell ref="A30:Y30"/>
    <mergeCell ref="M7:M9"/>
    <mergeCell ref="A2:H2"/>
    <mergeCell ref="A1:H1"/>
    <mergeCell ref="A42:Y42"/>
    <mergeCell ref="Z7:Z9"/>
    <mergeCell ref="A40:Y40"/>
    <mergeCell ref="A44:Y44"/>
    <mergeCell ref="Y7:Y9"/>
    <mergeCell ref="A10:Y10"/>
    <mergeCell ref="K7:K9"/>
    <mergeCell ref="L7:L9"/>
  </mergeCells>
  <printOptions/>
  <pageMargins left="0.75" right="0.75" top="1" bottom="1" header="0.5" footer="0.5"/>
  <pageSetup horizontalDpi="600" verticalDpi="600" orientation="landscape" pageOrder="overThenDown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="70" zoomScaleSheetLayoutView="70" zoomScalePageLayoutView="0" workbookViewId="0" topLeftCell="A46">
      <selection activeCell="J39" sqref="J39"/>
    </sheetView>
  </sheetViews>
  <sheetFormatPr defaultColWidth="9.140625" defaultRowHeight="12.75"/>
  <cols>
    <col min="1" max="1" width="7.00390625" style="41" customWidth="1"/>
    <col min="2" max="2" width="28.57421875" style="15" customWidth="1"/>
    <col min="3" max="3" width="18.28125" style="15" customWidth="1"/>
    <col min="4" max="4" width="35.8515625" style="15" customWidth="1"/>
    <col min="5" max="5" width="10.140625" style="41" customWidth="1"/>
    <col min="6" max="6" width="23.8515625" style="42" customWidth="1"/>
    <col min="7" max="7" width="17.7109375" style="43" customWidth="1"/>
    <col min="8" max="8" width="32.28125" style="42" customWidth="1"/>
    <col min="9" max="9" width="17.28125" style="15" customWidth="1"/>
    <col min="10" max="10" width="28.28125" style="42" customWidth="1"/>
    <col min="11" max="16384" width="9.140625" style="15" customWidth="1"/>
  </cols>
  <sheetData>
    <row r="1" spans="1:10" ht="22.5">
      <c r="A1" s="560" t="s">
        <v>1462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22.5">
      <c r="A2" s="560" t="s">
        <v>1485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ht="19.5" customHeight="1">
      <c r="A3" s="561" t="s">
        <v>1486</v>
      </c>
      <c r="B3" s="561"/>
      <c r="C3" s="561"/>
      <c r="D3" s="561"/>
      <c r="E3" s="561"/>
      <c r="F3" s="561"/>
      <c r="G3" s="561"/>
      <c r="H3" s="561"/>
      <c r="I3" s="561"/>
      <c r="J3" s="561"/>
    </row>
    <row r="4" ht="12.75">
      <c r="J4" s="46"/>
    </row>
    <row r="5" ht="12.75">
      <c r="J5" s="46"/>
    </row>
    <row r="6" spans="6:10" ht="15">
      <c r="F6" s="153" t="s">
        <v>69</v>
      </c>
      <c r="G6" s="154">
        <f>G58</f>
        <v>989021.1799999999</v>
      </c>
      <c r="J6" s="46"/>
    </row>
    <row r="7" spans="1:10" ht="12.75">
      <c r="A7" s="564" t="s">
        <v>107</v>
      </c>
      <c r="B7" s="564"/>
      <c r="C7" s="564"/>
      <c r="D7" s="564"/>
      <c r="E7" s="564"/>
      <c r="F7" s="564"/>
      <c r="G7" s="564"/>
      <c r="H7" s="564"/>
      <c r="I7" s="564"/>
      <c r="J7" s="564"/>
    </row>
    <row r="8" spans="1:10" ht="71.25" customHeight="1">
      <c r="A8" s="16" t="s">
        <v>89</v>
      </c>
      <c r="B8" s="17" t="s">
        <v>90</v>
      </c>
      <c r="C8" s="18" t="s">
        <v>91</v>
      </c>
      <c r="D8" s="18" t="s">
        <v>92</v>
      </c>
      <c r="E8" s="18" t="s">
        <v>93</v>
      </c>
      <c r="F8" s="18" t="s">
        <v>94</v>
      </c>
      <c r="G8" s="24" t="s">
        <v>98</v>
      </c>
      <c r="H8" s="18" t="s">
        <v>97</v>
      </c>
      <c r="I8" s="18" t="s">
        <v>95</v>
      </c>
      <c r="J8" s="18" t="s">
        <v>96</v>
      </c>
    </row>
    <row r="9" spans="1:10" ht="12.75">
      <c r="A9" s="563" t="s">
        <v>929</v>
      </c>
      <c r="B9" s="563"/>
      <c r="C9" s="563"/>
      <c r="D9" s="563"/>
      <c r="E9" s="563"/>
      <c r="F9" s="563"/>
      <c r="G9" s="563"/>
      <c r="H9" s="563"/>
      <c r="I9" s="563"/>
      <c r="J9" s="563"/>
    </row>
    <row r="10" spans="1:10" s="357" customFormat="1" ht="33.75">
      <c r="A10" s="351">
        <v>1</v>
      </c>
      <c r="B10" s="351" t="s">
        <v>836</v>
      </c>
      <c r="C10" s="352" t="s">
        <v>8</v>
      </c>
      <c r="D10" s="353"/>
      <c r="E10" s="354">
        <v>2011</v>
      </c>
      <c r="F10" s="355" t="s">
        <v>9</v>
      </c>
      <c r="G10" s="435">
        <v>98099.59</v>
      </c>
      <c r="H10" s="355" t="s">
        <v>515</v>
      </c>
      <c r="I10" s="356" t="s">
        <v>10</v>
      </c>
      <c r="J10" s="355" t="s">
        <v>4</v>
      </c>
    </row>
    <row r="11" spans="1:10" s="357" customFormat="1" ht="23.25">
      <c r="A11" s="358">
        <v>2</v>
      </c>
      <c r="B11" s="359" t="s">
        <v>512</v>
      </c>
      <c r="C11" s="360" t="s">
        <v>513</v>
      </c>
      <c r="D11" s="361"/>
      <c r="E11" s="362">
        <v>2015</v>
      </c>
      <c r="F11" s="363" t="s">
        <v>514</v>
      </c>
      <c r="G11" s="436">
        <v>17377.23</v>
      </c>
      <c r="H11" s="355" t="s">
        <v>515</v>
      </c>
      <c r="I11" s="356" t="s">
        <v>10</v>
      </c>
      <c r="J11" s="355" t="s">
        <v>4</v>
      </c>
    </row>
    <row r="12" spans="1:10" s="357" customFormat="1" ht="23.25">
      <c r="A12" s="351">
        <v>3</v>
      </c>
      <c r="B12" s="364" t="s">
        <v>516</v>
      </c>
      <c r="C12" s="365" t="s">
        <v>517</v>
      </c>
      <c r="D12" s="366"/>
      <c r="E12" s="367">
        <v>2015</v>
      </c>
      <c r="F12" s="363" t="s">
        <v>514</v>
      </c>
      <c r="G12" s="437">
        <v>12275.45</v>
      </c>
      <c r="H12" s="355" t="s">
        <v>515</v>
      </c>
      <c r="I12" s="356" t="s">
        <v>10</v>
      </c>
      <c r="J12" s="355" t="s">
        <v>4</v>
      </c>
    </row>
    <row r="13" spans="1:10" s="357" customFormat="1" ht="23.25">
      <c r="A13" s="358">
        <v>4</v>
      </c>
      <c r="B13" s="364" t="s">
        <v>516</v>
      </c>
      <c r="C13" s="365" t="s">
        <v>517</v>
      </c>
      <c r="D13" s="368"/>
      <c r="E13" s="367">
        <v>2015</v>
      </c>
      <c r="F13" s="363" t="s">
        <v>514</v>
      </c>
      <c r="G13" s="437">
        <v>12275.45</v>
      </c>
      <c r="H13" s="355" t="s">
        <v>515</v>
      </c>
      <c r="I13" s="356" t="s">
        <v>10</v>
      </c>
      <c r="J13" s="355" t="s">
        <v>4</v>
      </c>
    </row>
    <row r="14" spans="1:10" s="357" customFormat="1" ht="23.25">
      <c r="A14" s="351">
        <v>5</v>
      </c>
      <c r="B14" s="369" t="s">
        <v>518</v>
      </c>
      <c r="C14" s="370" t="s">
        <v>519</v>
      </c>
      <c r="D14" s="371"/>
      <c r="E14" s="367">
        <v>2016</v>
      </c>
      <c r="F14" s="363" t="s">
        <v>514</v>
      </c>
      <c r="G14" s="437">
        <v>24773.1</v>
      </c>
      <c r="H14" s="355" t="s">
        <v>515</v>
      </c>
      <c r="I14" s="356" t="s">
        <v>10</v>
      </c>
      <c r="J14" s="355" t="s">
        <v>4</v>
      </c>
    </row>
    <row r="15" spans="1:10" s="357" customFormat="1" ht="23.25">
      <c r="A15" s="358">
        <v>6</v>
      </c>
      <c r="B15" s="369" t="s">
        <v>520</v>
      </c>
      <c r="C15" s="372"/>
      <c r="D15" s="373"/>
      <c r="E15" s="362">
        <v>2016</v>
      </c>
      <c r="F15" s="363" t="s">
        <v>514</v>
      </c>
      <c r="G15" s="436">
        <v>2252.1</v>
      </c>
      <c r="H15" s="355" t="s">
        <v>515</v>
      </c>
      <c r="I15" s="356" t="s">
        <v>10</v>
      </c>
      <c r="J15" s="355" t="s">
        <v>4</v>
      </c>
    </row>
    <row r="16" spans="1:10" s="357" customFormat="1" ht="33.75">
      <c r="A16" s="351">
        <v>7</v>
      </c>
      <c r="B16" s="374" t="s">
        <v>521</v>
      </c>
      <c r="C16" s="375" t="s">
        <v>522</v>
      </c>
      <c r="D16" s="376"/>
      <c r="E16" s="367">
        <v>2016</v>
      </c>
      <c r="F16" s="363" t="s">
        <v>514</v>
      </c>
      <c r="G16" s="437">
        <v>24592.93</v>
      </c>
      <c r="H16" s="355" t="s">
        <v>515</v>
      </c>
      <c r="I16" s="356" t="s">
        <v>10</v>
      </c>
      <c r="J16" s="355" t="s">
        <v>4</v>
      </c>
    </row>
    <row r="17" spans="1:10" s="357" customFormat="1" ht="23.25">
      <c r="A17" s="358">
        <v>8</v>
      </c>
      <c r="B17" s="374" t="s">
        <v>523</v>
      </c>
      <c r="C17" s="375"/>
      <c r="D17" s="376"/>
      <c r="E17" s="362">
        <v>2016</v>
      </c>
      <c r="F17" s="363" t="s">
        <v>524</v>
      </c>
      <c r="G17" s="436">
        <v>4489.5</v>
      </c>
      <c r="H17" s="355" t="s">
        <v>515</v>
      </c>
      <c r="I17" s="356" t="s">
        <v>10</v>
      </c>
      <c r="J17" s="355" t="s">
        <v>4</v>
      </c>
    </row>
    <row r="18" spans="1:10" s="357" customFormat="1" ht="23.25">
      <c r="A18" s="351">
        <v>9</v>
      </c>
      <c r="B18" s="374" t="s">
        <v>1267</v>
      </c>
      <c r="C18" s="377">
        <v>44890</v>
      </c>
      <c r="D18" s="378" t="s">
        <v>1268</v>
      </c>
      <c r="E18" s="367">
        <v>2018</v>
      </c>
      <c r="F18" s="379" t="s">
        <v>1269</v>
      </c>
      <c r="G18" s="437">
        <v>18801.58</v>
      </c>
      <c r="H18" s="355" t="s">
        <v>515</v>
      </c>
      <c r="I18" s="356" t="s">
        <v>10</v>
      </c>
      <c r="J18" s="355" t="s">
        <v>4</v>
      </c>
    </row>
    <row r="19" spans="1:10" s="12" customFormat="1" ht="12.75">
      <c r="A19" s="19"/>
      <c r="B19" s="562" t="s">
        <v>69</v>
      </c>
      <c r="C19" s="562"/>
      <c r="D19" s="562"/>
      <c r="E19" s="562"/>
      <c r="F19" s="562"/>
      <c r="G19" s="44">
        <f>SUM(G10:G18)</f>
        <v>214936.93</v>
      </c>
      <c r="H19" s="20"/>
      <c r="I19" s="21"/>
      <c r="J19" s="20"/>
    </row>
    <row r="20" spans="1:10" ht="12.75">
      <c r="A20" s="563" t="s">
        <v>930</v>
      </c>
      <c r="B20" s="563"/>
      <c r="C20" s="563"/>
      <c r="D20" s="563"/>
      <c r="E20" s="563"/>
      <c r="F20" s="563"/>
      <c r="G20" s="563"/>
      <c r="H20" s="563"/>
      <c r="I20" s="563"/>
      <c r="J20" s="563"/>
    </row>
    <row r="21" spans="1:10" s="75" customFormat="1" ht="12.75">
      <c r="A21" s="132">
        <v>1</v>
      </c>
      <c r="B21" s="380" t="s">
        <v>705</v>
      </c>
      <c r="C21" s="381"/>
      <c r="D21" s="382"/>
      <c r="E21" s="383" t="s">
        <v>457</v>
      </c>
      <c r="F21" s="384"/>
      <c r="G21" s="385">
        <v>3400</v>
      </c>
      <c r="H21" s="434"/>
      <c r="I21" s="386"/>
      <c r="J21" s="583" t="s">
        <v>249</v>
      </c>
    </row>
    <row r="22" spans="1:10" s="75" customFormat="1" ht="12.75">
      <c r="A22" s="31">
        <v>2</v>
      </c>
      <c r="B22" s="387" t="s">
        <v>700</v>
      </c>
      <c r="C22" s="388"/>
      <c r="D22" s="389"/>
      <c r="E22" s="262" t="s">
        <v>701</v>
      </c>
      <c r="F22" s="32"/>
      <c r="G22" s="133">
        <v>1699</v>
      </c>
      <c r="H22" s="389"/>
      <c r="I22" s="391" t="s">
        <v>150</v>
      </c>
      <c r="J22" s="393" t="s">
        <v>249</v>
      </c>
    </row>
    <row r="23" spans="1:10" s="75" customFormat="1" ht="12.75">
      <c r="A23" s="132">
        <v>3</v>
      </c>
      <c r="B23" s="387" t="s">
        <v>966</v>
      </c>
      <c r="C23" s="388"/>
      <c r="D23" s="389"/>
      <c r="E23" s="262" t="s">
        <v>967</v>
      </c>
      <c r="F23" s="32"/>
      <c r="G23" s="133">
        <v>759.05</v>
      </c>
      <c r="H23" s="389"/>
      <c r="I23" s="391" t="s">
        <v>150</v>
      </c>
      <c r="J23" s="393" t="s">
        <v>249</v>
      </c>
    </row>
    <row r="24" spans="1:10" s="75" customFormat="1" ht="12.75">
      <c r="A24" s="31">
        <v>4</v>
      </c>
      <c r="B24" s="387" t="s">
        <v>968</v>
      </c>
      <c r="C24" s="388"/>
      <c r="D24" s="389"/>
      <c r="E24" s="262" t="s">
        <v>967</v>
      </c>
      <c r="F24" s="32"/>
      <c r="G24" s="133">
        <v>1329.05</v>
      </c>
      <c r="H24" s="389"/>
      <c r="I24" s="391" t="s">
        <v>150</v>
      </c>
      <c r="J24" s="393" t="s">
        <v>249</v>
      </c>
    </row>
    <row r="25" spans="1:10" s="75" customFormat="1" ht="12.75">
      <c r="A25" s="132">
        <v>5</v>
      </c>
      <c r="B25" s="387" t="s">
        <v>972</v>
      </c>
      <c r="C25" s="388"/>
      <c r="D25" s="389"/>
      <c r="E25" s="262" t="s">
        <v>457</v>
      </c>
      <c r="F25" s="32"/>
      <c r="G25" s="133">
        <v>1800.72</v>
      </c>
      <c r="H25" s="389"/>
      <c r="I25" s="391" t="s">
        <v>150</v>
      </c>
      <c r="J25" s="393" t="s">
        <v>249</v>
      </c>
    </row>
    <row r="26" spans="1:10" s="75" customFormat="1" ht="12.75">
      <c r="A26" s="31">
        <v>6</v>
      </c>
      <c r="B26" s="387" t="s">
        <v>973</v>
      </c>
      <c r="C26" s="388"/>
      <c r="D26" s="389"/>
      <c r="E26" s="262" t="s">
        <v>967</v>
      </c>
      <c r="F26" s="32"/>
      <c r="G26" s="133">
        <v>869</v>
      </c>
      <c r="H26" s="389"/>
      <c r="I26" s="391" t="s">
        <v>150</v>
      </c>
      <c r="J26" s="393" t="s">
        <v>249</v>
      </c>
    </row>
    <row r="27" spans="1:10" s="75" customFormat="1" ht="12.75">
      <c r="A27" s="132">
        <v>7</v>
      </c>
      <c r="B27" s="392" t="s">
        <v>974</v>
      </c>
      <c r="C27" s="388"/>
      <c r="D27" s="389"/>
      <c r="E27" s="262" t="s">
        <v>455</v>
      </c>
      <c r="F27" s="32"/>
      <c r="G27" s="133">
        <v>3300</v>
      </c>
      <c r="H27" s="389"/>
      <c r="I27" s="391" t="s">
        <v>150</v>
      </c>
      <c r="J27" s="393" t="s">
        <v>249</v>
      </c>
    </row>
    <row r="28" spans="1:10" s="75" customFormat="1" ht="12.75">
      <c r="A28" s="31">
        <v>8</v>
      </c>
      <c r="B28" s="387" t="s">
        <v>704</v>
      </c>
      <c r="C28" s="388"/>
      <c r="D28" s="389"/>
      <c r="E28" s="262" t="s">
        <v>457</v>
      </c>
      <c r="F28" s="32"/>
      <c r="G28" s="133">
        <v>1546.5</v>
      </c>
      <c r="H28" s="389"/>
      <c r="I28" s="391" t="s">
        <v>150</v>
      </c>
      <c r="J28" s="393" t="s">
        <v>249</v>
      </c>
    </row>
    <row r="29" spans="1:10" s="75" customFormat="1" ht="12.75">
      <c r="A29" s="132">
        <v>9</v>
      </c>
      <c r="B29" s="387" t="s">
        <v>975</v>
      </c>
      <c r="C29" s="388"/>
      <c r="D29" s="389"/>
      <c r="E29" s="262" t="s">
        <v>701</v>
      </c>
      <c r="F29" s="32"/>
      <c r="G29" s="133">
        <v>649</v>
      </c>
      <c r="H29" s="389"/>
      <c r="I29" s="391" t="s">
        <v>150</v>
      </c>
      <c r="J29" s="393" t="s">
        <v>249</v>
      </c>
    </row>
    <row r="30" spans="1:10" s="75" customFormat="1" ht="12.75">
      <c r="A30" s="31">
        <v>10</v>
      </c>
      <c r="B30" s="387" t="s">
        <v>976</v>
      </c>
      <c r="C30" s="388"/>
      <c r="D30" s="389"/>
      <c r="E30" s="262" t="s">
        <v>967</v>
      </c>
      <c r="F30" s="32"/>
      <c r="G30" s="133">
        <v>879</v>
      </c>
      <c r="H30" s="389"/>
      <c r="I30" s="391" t="s">
        <v>150</v>
      </c>
      <c r="J30" s="393" t="s">
        <v>249</v>
      </c>
    </row>
    <row r="31" spans="1:10" s="75" customFormat="1" ht="12.75">
      <c r="A31" s="132">
        <v>11</v>
      </c>
      <c r="B31" s="387" t="s">
        <v>456</v>
      </c>
      <c r="C31" s="388"/>
      <c r="D31" s="389"/>
      <c r="E31" s="262" t="s">
        <v>455</v>
      </c>
      <c r="F31" s="32"/>
      <c r="G31" s="133">
        <v>2795</v>
      </c>
      <c r="H31" s="389"/>
      <c r="I31" s="391" t="s">
        <v>150</v>
      </c>
      <c r="J31" s="393" t="s">
        <v>249</v>
      </c>
    </row>
    <row r="32" spans="1:10" s="75" customFormat="1" ht="12.75">
      <c r="A32" s="31">
        <v>12</v>
      </c>
      <c r="B32" s="387" t="s">
        <v>1178</v>
      </c>
      <c r="C32" s="388"/>
      <c r="D32" s="389"/>
      <c r="E32" s="262" t="s">
        <v>967</v>
      </c>
      <c r="F32" s="32"/>
      <c r="G32" s="133">
        <v>2187.35</v>
      </c>
      <c r="H32" s="389"/>
      <c r="I32" s="391"/>
      <c r="J32" s="393" t="s">
        <v>249</v>
      </c>
    </row>
    <row r="33" spans="1:10" s="75" customFormat="1" ht="12.75">
      <c r="A33" s="132">
        <v>13</v>
      </c>
      <c r="B33" s="387" t="s">
        <v>1178</v>
      </c>
      <c r="C33" s="388"/>
      <c r="D33" s="389"/>
      <c r="E33" s="262" t="s">
        <v>967</v>
      </c>
      <c r="F33" s="32"/>
      <c r="G33" s="133">
        <v>2187.35</v>
      </c>
      <c r="H33" s="389"/>
      <c r="I33" s="391"/>
      <c r="J33" s="393" t="s">
        <v>249</v>
      </c>
    </row>
    <row r="34" spans="1:10" s="75" customFormat="1" ht="12.75">
      <c r="A34" s="31">
        <v>14</v>
      </c>
      <c r="B34" s="392" t="s">
        <v>1179</v>
      </c>
      <c r="C34" s="388"/>
      <c r="D34" s="389"/>
      <c r="E34" s="262" t="s">
        <v>967</v>
      </c>
      <c r="F34" s="32"/>
      <c r="G34" s="133">
        <v>1951.7</v>
      </c>
      <c r="H34" s="389"/>
      <c r="I34" s="391" t="s">
        <v>150</v>
      </c>
      <c r="J34" s="393" t="s">
        <v>249</v>
      </c>
    </row>
    <row r="35" spans="1:10" s="75" customFormat="1" ht="12.75">
      <c r="A35" s="132">
        <v>15</v>
      </c>
      <c r="B35" s="392" t="s">
        <v>1179</v>
      </c>
      <c r="C35" s="388"/>
      <c r="D35" s="389"/>
      <c r="E35" s="262" t="s">
        <v>967</v>
      </c>
      <c r="F35" s="32"/>
      <c r="G35" s="133">
        <v>1951.7</v>
      </c>
      <c r="H35" s="389"/>
      <c r="I35" s="391"/>
      <c r="J35" s="393" t="s">
        <v>249</v>
      </c>
    </row>
    <row r="36" spans="1:10" s="75" customFormat="1" ht="12.75">
      <c r="A36" s="31">
        <v>16</v>
      </c>
      <c r="B36" s="392" t="s">
        <v>1180</v>
      </c>
      <c r="C36" s="388"/>
      <c r="D36" s="389"/>
      <c r="E36" s="262" t="s">
        <v>967</v>
      </c>
      <c r="F36" s="32"/>
      <c r="G36" s="133">
        <v>1919.3</v>
      </c>
      <c r="H36" s="389"/>
      <c r="I36" s="391"/>
      <c r="J36" s="393" t="s">
        <v>249</v>
      </c>
    </row>
    <row r="37" spans="1:10" s="75" customFormat="1" ht="12.75">
      <c r="A37" s="132">
        <v>17</v>
      </c>
      <c r="B37" s="392" t="s">
        <v>1180</v>
      </c>
      <c r="C37" s="388"/>
      <c r="D37" s="389"/>
      <c r="E37" s="262" t="s">
        <v>967</v>
      </c>
      <c r="F37" s="32"/>
      <c r="G37" s="133">
        <v>1599.99</v>
      </c>
      <c r="H37" s="389"/>
      <c r="I37" s="391" t="s">
        <v>150</v>
      </c>
      <c r="J37" s="393" t="s">
        <v>249</v>
      </c>
    </row>
    <row r="38" spans="1:10" s="75" customFormat="1" ht="12.75">
      <c r="A38" s="31">
        <v>18</v>
      </c>
      <c r="B38" s="392" t="s">
        <v>1181</v>
      </c>
      <c r="C38" s="388"/>
      <c r="D38" s="389"/>
      <c r="E38" s="262" t="s">
        <v>1182</v>
      </c>
      <c r="F38" s="32"/>
      <c r="G38" s="133">
        <v>1299.99</v>
      </c>
      <c r="H38" s="389"/>
      <c r="I38" s="390"/>
      <c r="J38" s="393" t="s">
        <v>249</v>
      </c>
    </row>
    <row r="39" spans="1:10" s="12" customFormat="1" ht="12.75">
      <c r="A39" s="19"/>
      <c r="B39" s="562" t="s">
        <v>69</v>
      </c>
      <c r="C39" s="562"/>
      <c r="D39" s="562"/>
      <c r="E39" s="562"/>
      <c r="F39" s="562"/>
      <c r="G39" s="38">
        <f>SUM(G21:G38)</f>
        <v>32123.7</v>
      </c>
      <c r="H39" s="48"/>
      <c r="I39" s="22"/>
      <c r="J39" s="393"/>
    </row>
    <row r="40" spans="1:10" ht="12.75">
      <c r="A40" s="563" t="s">
        <v>931</v>
      </c>
      <c r="B40" s="563"/>
      <c r="C40" s="563"/>
      <c r="D40" s="563"/>
      <c r="E40" s="563"/>
      <c r="F40" s="563"/>
      <c r="G40" s="563"/>
      <c r="H40" s="563"/>
      <c r="I40" s="563"/>
      <c r="J40" s="563"/>
    </row>
    <row r="41" spans="1:10" s="75" customFormat="1" ht="38.25">
      <c r="A41" s="31">
        <v>1</v>
      </c>
      <c r="B41" s="261" t="s">
        <v>221</v>
      </c>
      <c r="C41" s="394" t="s">
        <v>886</v>
      </c>
      <c r="D41" s="395" t="s">
        <v>887</v>
      </c>
      <c r="E41" s="396">
        <v>2011</v>
      </c>
      <c r="F41" s="397" t="s">
        <v>888</v>
      </c>
      <c r="G41" s="398">
        <v>55350</v>
      </c>
      <c r="H41" s="397" t="s">
        <v>889</v>
      </c>
      <c r="I41" s="399" t="s">
        <v>150</v>
      </c>
      <c r="J41" s="400" t="s">
        <v>890</v>
      </c>
    </row>
    <row r="42" spans="1:10" s="75" customFormat="1" ht="63.75">
      <c r="A42" s="392">
        <v>2</v>
      </c>
      <c r="B42" s="261" t="s">
        <v>891</v>
      </c>
      <c r="C42" s="401" t="s">
        <v>222</v>
      </c>
      <c r="D42" s="402" t="s">
        <v>892</v>
      </c>
      <c r="E42" s="396">
        <v>2011</v>
      </c>
      <c r="F42" s="403" t="s">
        <v>1484</v>
      </c>
      <c r="G42" s="133">
        <v>60885</v>
      </c>
      <c r="H42" s="397" t="s">
        <v>889</v>
      </c>
      <c r="I42" s="404" t="s">
        <v>150</v>
      </c>
      <c r="J42" s="400" t="s">
        <v>890</v>
      </c>
    </row>
    <row r="43" spans="1:10" s="75" customFormat="1" ht="38.25">
      <c r="A43" s="31">
        <v>3</v>
      </c>
      <c r="B43" s="405" t="s">
        <v>893</v>
      </c>
      <c r="C43" s="406" t="s">
        <v>223</v>
      </c>
      <c r="D43" s="407" t="s">
        <v>894</v>
      </c>
      <c r="E43" s="396">
        <v>2011</v>
      </c>
      <c r="F43" s="403" t="s">
        <v>888</v>
      </c>
      <c r="G43" s="133">
        <v>15990</v>
      </c>
      <c r="H43" s="397" t="s">
        <v>889</v>
      </c>
      <c r="I43" s="404" t="s">
        <v>150</v>
      </c>
      <c r="J43" s="400" t="s">
        <v>890</v>
      </c>
    </row>
    <row r="44" spans="1:10" s="75" customFormat="1" ht="38.25">
      <c r="A44" s="392">
        <v>4</v>
      </c>
      <c r="B44" s="261" t="s">
        <v>895</v>
      </c>
      <c r="C44" s="388" t="s">
        <v>224</v>
      </c>
      <c r="D44" s="408"/>
      <c r="E44" s="396">
        <v>2012</v>
      </c>
      <c r="F44" s="403" t="s">
        <v>225</v>
      </c>
      <c r="G44" s="133">
        <v>104524.17</v>
      </c>
      <c r="H44" s="397" t="s">
        <v>889</v>
      </c>
      <c r="I44" s="404" t="s">
        <v>150</v>
      </c>
      <c r="J44" s="400" t="s">
        <v>890</v>
      </c>
    </row>
    <row r="45" spans="1:10" s="75" customFormat="1" ht="38.25">
      <c r="A45" s="31">
        <v>5</v>
      </c>
      <c r="B45" s="261" t="s">
        <v>226</v>
      </c>
      <c r="C45" s="409" t="s">
        <v>227</v>
      </c>
      <c r="D45" s="410"/>
      <c r="E45" s="396">
        <v>2012</v>
      </c>
      <c r="F45" s="403" t="s">
        <v>896</v>
      </c>
      <c r="G45" s="133">
        <v>51565.29</v>
      </c>
      <c r="H45" s="397" t="s">
        <v>889</v>
      </c>
      <c r="I45" s="404" t="s">
        <v>150</v>
      </c>
      <c r="J45" s="400" t="s">
        <v>890</v>
      </c>
    </row>
    <row r="46" spans="1:10" s="75" customFormat="1" ht="38.25">
      <c r="A46" s="392">
        <v>6</v>
      </c>
      <c r="B46" s="411" t="s">
        <v>1155</v>
      </c>
      <c r="C46" s="412">
        <v>1153855</v>
      </c>
      <c r="D46" s="413"/>
      <c r="E46" s="414">
        <v>2018</v>
      </c>
      <c r="F46" s="404" t="s">
        <v>1156</v>
      </c>
      <c r="G46" s="133">
        <v>148482.75</v>
      </c>
      <c r="H46" s="403" t="s">
        <v>889</v>
      </c>
      <c r="I46" s="404" t="s">
        <v>150</v>
      </c>
      <c r="J46" s="403" t="s">
        <v>890</v>
      </c>
    </row>
    <row r="47" spans="1:10" ht="38.25">
      <c r="A47" s="31">
        <v>7</v>
      </c>
      <c r="B47" s="415" t="s">
        <v>1321</v>
      </c>
      <c r="C47" s="416"/>
      <c r="D47" s="417"/>
      <c r="E47" s="418">
        <v>2019</v>
      </c>
      <c r="F47" s="419" t="s">
        <v>1322</v>
      </c>
      <c r="G47" s="438">
        <v>273711.9</v>
      </c>
      <c r="H47" s="432" t="s">
        <v>889</v>
      </c>
      <c r="I47" s="419" t="s">
        <v>150</v>
      </c>
      <c r="J47" s="432" t="s">
        <v>890</v>
      </c>
    </row>
    <row r="48" spans="1:10" ht="38.25">
      <c r="A48" s="392">
        <v>8</v>
      </c>
      <c r="B48" s="415" t="s">
        <v>1323</v>
      </c>
      <c r="C48" s="416"/>
      <c r="D48" s="417" t="s">
        <v>1324</v>
      </c>
      <c r="E48" s="420">
        <v>2020</v>
      </c>
      <c r="F48" s="421" t="s">
        <v>1325</v>
      </c>
      <c r="G48" s="439">
        <v>15145.24</v>
      </c>
      <c r="H48" s="433" t="s">
        <v>889</v>
      </c>
      <c r="I48" s="421" t="s">
        <v>150</v>
      </c>
      <c r="J48" s="433" t="s">
        <v>890</v>
      </c>
    </row>
    <row r="49" spans="1:10" ht="38.25">
      <c r="A49" s="31">
        <v>9</v>
      </c>
      <c r="B49" s="415" t="s">
        <v>1326</v>
      </c>
      <c r="C49" s="416"/>
      <c r="D49" s="422" t="s">
        <v>1327</v>
      </c>
      <c r="E49" s="418">
        <v>2020</v>
      </c>
      <c r="F49" s="419" t="s">
        <v>1325</v>
      </c>
      <c r="G49" s="438">
        <v>5950.76</v>
      </c>
      <c r="H49" s="432" t="s">
        <v>889</v>
      </c>
      <c r="I49" s="419" t="s">
        <v>150</v>
      </c>
      <c r="J49" s="432" t="s">
        <v>890</v>
      </c>
    </row>
    <row r="50" spans="1:10" ht="38.25">
      <c r="A50" s="392">
        <v>10</v>
      </c>
      <c r="B50" s="423" t="s">
        <v>1328</v>
      </c>
      <c r="C50" s="424"/>
      <c r="D50" s="422"/>
      <c r="E50" s="420"/>
      <c r="F50" s="421"/>
      <c r="G50" s="439">
        <v>3355.44</v>
      </c>
      <c r="H50" s="433" t="s">
        <v>889</v>
      </c>
      <c r="I50" s="421" t="s">
        <v>150</v>
      </c>
      <c r="J50" s="433" t="s">
        <v>890</v>
      </c>
    </row>
    <row r="51" spans="1:10" ht="12.75">
      <c r="A51" s="16"/>
      <c r="B51" s="562" t="s">
        <v>69</v>
      </c>
      <c r="C51" s="562"/>
      <c r="D51" s="562"/>
      <c r="E51" s="562"/>
      <c r="F51" s="562"/>
      <c r="G51" s="44">
        <f>SUM(G41:G50)</f>
        <v>734960.5499999999</v>
      </c>
      <c r="H51" s="40"/>
      <c r="I51" s="23"/>
      <c r="J51" s="40"/>
    </row>
    <row r="52" spans="1:10" ht="12.75">
      <c r="A52" s="563" t="s">
        <v>932</v>
      </c>
      <c r="B52" s="563"/>
      <c r="C52" s="563"/>
      <c r="D52" s="563"/>
      <c r="E52" s="563"/>
      <c r="F52" s="563"/>
      <c r="G52" s="563"/>
      <c r="H52" s="563"/>
      <c r="I52" s="563"/>
      <c r="J52" s="563"/>
    </row>
    <row r="53" spans="1:10" s="75" customFormat="1" ht="12.75">
      <c r="A53" s="31">
        <v>1</v>
      </c>
      <c r="B53" s="392" t="s">
        <v>774</v>
      </c>
      <c r="C53" s="425" t="s">
        <v>775</v>
      </c>
      <c r="D53" s="426" t="s">
        <v>776</v>
      </c>
      <c r="E53" s="396">
        <v>1994</v>
      </c>
      <c r="F53" s="427"/>
      <c r="G53" s="398">
        <v>3500</v>
      </c>
      <c r="H53" s="565" t="s">
        <v>777</v>
      </c>
      <c r="I53" s="428" t="s">
        <v>150</v>
      </c>
      <c r="J53" s="429" t="s">
        <v>484</v>
      </c>
    </row>
    <row r="54" spans="1:10" s="75" customFormat="1" ht="12.75">
      <c r="A54" s="392">
        <v>2</v>
      </c>
      <c r="B54" s="392" t="s">
        <v>774</v>
      </c>
      <c r="C54" s="430" t="s">
        <v>778</v>
      </c>
      <c r="D54" s="401" t="s">
        <v>779</v>
      </c>
      <c r="E54" s="396">
        <v>1994</v>
      </c>
      <c r="F54" s="431"/>
      <c r="G54" s="133">
        <v>3500</v>
      </c>
      <c r="H54" s="565"/>
      <c r="I54" s="32" t="s">
        <v>150</v>
      </c>
      <c r="J54" s="429" t="s">
        <v>484</v>
      </c>
    </row>
    <row r="55" spans="1:10" ht="12.75">
      <c r="A55" s="53"/>
      <c r="B55" s="562" t="s">
        <v>69</v>
      </c>
      <c r="C55" s="562"/>
      <c r="D55" s="562"/>
      <c r="E55" s="562"/>
      <c r="F55" s="562"/>
      <c r="G55" s="45">
        <f>SUM(G53:G54)</f>
        <v>7000</v>
      </c>
      <c r="H55" s="49"/>
      <c r="I55" s="39"/>
      <c r="J55" s="49"/>
    </row>
    <row r="58" spans="6:7" ht="15">
      <c r="F58" s="153" t="s">
        <v>69</v>
      </c>
      <c r="G58" s="154">
        <f>SUM(G55,G51,G39,G19)</f>
        <v>989021.1799999999</v>
      </c>
    </row>
  </sheetData>
  <sheetProtection/>
  <mergeCells count="13">
    <mergeCell ref="H53:H54"/>
    <mergeCell ref="B51:F51"/>
    <mergeCell ref="B19:F19"/>
    <mergeCell ref="A1:J1"/>
    <mergeCell ref="A2:J2"/>
    <mergeCell ref="A3:J3"/>
    <mergeCell ref="B39:F39"/>
    <mergeCell ref="A40:J40"/>
    <mergeCell ref="B55:F55"/>
    <mergeCell ref="A7:J7"/>
    <mergeCell ref="A9:J9"/>
    <mergeCell ref="A20:J20"/>
    <mergeCell ref="A52:J5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70" zoomScaleSheetLayoutView="70" zoomScalePageLayoutView="0" workbookViewId="0" topLeftCell="A1">
      <selection activeCell="F14" sqref="F14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13.8515625" style="0" customWidth="1"/>
    <col min="5" max="5" width="32.140625" style="14" customWidth="1"/>
    <col min="6" max="6" width="22.00390625" style="52" customWidth="1"/>
    <col min="7" max="7" width="32.7109375" style="0" customWidth="1"/>
    <col min="8" max="8" width="20.57421875" style="37" customWidth="1"/>
    <col min="9" max="9" width="25.8515625" style="9" customWidth="1"/>
    <col min="10" max="10" width="23.28125" style="0" customWidth="1"/>
  </cols>
  <sheetData>
    <row r="1" spans="1:10" ht="22.5">
      <c r="A1" s="570" t="s">
        <v>1462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2.5">
      <c r="A2" s="570" t="s">
        <v>1487</v>
      </c>
      <c r="B2" s="570"/>
      <c r="C2" s="570"/>
      <c r="D2" s="570"/>
      <c r="E2" s="570"/>
      <c r="F2" s="570"/>
      <c r="G2" s="570"/>
      <c r="H2" s="570"/>
      <c r="I2" s="570"/>
      <c r="J2" s="570"/>
    </row>
    <row r="3" spans="1:10" ht="15">
      <c r="A3" s="571" t="s">
        <v>1488</v>
      </c>
      <c r="B3" s="571"/>
      <c r="C3" s="571"/>
      <c r="D3" s="571"/>
      <c r="E3" s="571"/>
      <c r="F3" s="571"/>
      <c r="G3" s="571"/>
      <c r="H3" s="571"/>
      <c r="I3" s="571"/>
      <c r="J3" s="571"/>
    </row>
    <row r="4" spans="1:10" ht="18">
      <c r="A4" s="304"/>
      <c r="B4" s="304"/>
      <c r="C4" s="304"/>
      <c r="D4" s="304"/>
      <c r="E4" s="440"/>
      <c r="F4" s="446"/>
      <c r="G4" s="304"/>
      <c r="H4" s="305"/>
      <c r="I4" s="304"/>
      <c r="J4" s="15"/>
    </row>
    <row r="5" spans="1:10" ht="18">
      <c r="A5" s="15"/>
      <c r="B5" s="15"/>
      <c r="C5" s="15"/>
      <c r="D5" s="15"/>
      <c r="E5" s="441" t="s">
        <v>69</v>
      </c>
      <c r="F5" s="442">
        <f>F20</f>
        <v>780203.28</v>
      </c>
      <c r="G5" s="15"/>
      <c r="H5" s="41"/>
      <c r="I5" s="42"/>
      <c r="J5" s="15"/>
    </row>
    <row r="6" spans="1:10" s="4" customFormat="1" ht="51">
      <c r="A6" s="134" t="s">
        <v>89</v>
      </c>
      <c r="B6" s="135" t="s">
        <v>90</v>
      </c>
      <c r="C6" s="136" t="s">
        <v>91</v>
      </c>
      <c r="D6" s="136" t="s">
        <v>93</v>
      </c>
      <c r="E6" s="136" t="s">
        <v>94</v>
      </c>
      <c r="F6" s="137" t="s">
        <v>98</v>
      </c>
      <c r="G6" s="136" t="s">
        <v>97</v>
      </c>
      <c r="H6" s="136" t="s">
        <v>95</v>
      </c>
      <c r="I6" s="136" t="s">
        <v>96</v>
      </c>
      <c r="J6" s="449" t="s">
        <v>1459</v>
      </c>
    </row>
    <row r="7" spans="1:10" s="4" customFormat="1" ht="12.75">
      <c r="A7" s="567" t="s">
        <v>293</v>
      </c>
      <c r="B7" s="568"/>
      <c r="C7" s="568"/>
      <c r="D7" s="568"/>
      <c r="E7" s="568"/>
      <c r="F7" s="568"/>
      <c r="G7" s="568"/>
      <c r="H7" s="568"/>
      <c r="I7" s="568"/>
      <c r="J7" s="569"/>
    </row>
    <row r="8" spans="1:10" s="29" customFormat="1" ht="38.25">
      <c r="A8" s="31">
        <v>1</v>
      </c>
      <c r="B8" s="146" t="s">
        <v>352</v>
      </c>
      <c r="C8" s="224" t="s">
        <v>182</v>
      </c>
      <c r="D8" s="443">
        <v>2012</v>
      </c>
      <c r="E8" s="146" t="s">
        <v>320</v>
      </c>
      <c r="F8" s="86">
        <v>247520.28</v>
      </c>
      <c r="G8" s="146" t="s">
        <v>322</v>
      </c>
      <c r="H8" s="393" t="s">
        <v>150</v>
      </c>
      <c r="I8" s="146" t="s">
        <v>321</v>
      </c>
      <c r="J8" s="78" t="s">
        <v>1460</v>
      </c>
    </row>
    <row r="9" spans="1:10" s="29" customFormat="1" ht="38.25">
      <c r="A9" s="31">
        <v>2</v>
      </c>
      <c r="B9" s="146" t="s">
        <v>353</v>
      </c>
      <c r="C9" s="146" t="s">
        <v>319</v>
      </c>
      <c r="D9" s="146">
        <v>2012</v>
      </c>
      <c r="E9" s="146" t="s">
        <v>320</v>
      </c>
      <c r="F9" s="86">
        <v>30135</v>
      </c>
      <c r="G9" s="146" t="s">
        <v>322</v>
      </c>
      <c r="H9" s="47" t="s">
        <v>150</v>
      </c>
      <c r="I9" s="146" t="s">
        <v>321</v>
      </c>
      <c r="J9" s="78" t="s">
        <v>1460</v>
      </c>
    </row>
    <row r="10" spans="1:10" s="29" customFormat="1" ht="25.5">
      <c r="A10" s="392">
        <v>2</v>
      </c>
      <c r="B10" s="392" t="s">
        <v>483</v>
      </c>
      <c r="C10" s="447">
        <v>3525</v>
      </c>
      <c r="D10" s="396">
        <v>2016</v>
      </c>
      <c r="E10" s="32" t="s">
        <v>485</v>
      </c>
      <c r="F10" s="133">
        <v>19680</v>
      </c>
      <c r="G10" s="32"/>
      <c r="H10" s="32" t="s">
        <v>150</v>
      </c>
      <c r="I10" s="393" t="s">
        <v>484</v>
      </c>
      <c r="J10" s="78" t="s">
        <v>1460</v>
      </c>
    </row>
    <row r="11" spans="1:10" s="29" customFormat="1" ht="25.5">
      <c r="A11" s="392">
        <v>3</v>
      </c>
      <c r="B11" s="444" t="s">
        <v>486</v>
      </c>
      <c r="C11" s="448" t="s">
        <v>487</v>
      </c>
      <c r="D11" s="396">
        <v>2015</v>
      </c>
      <c r="E11" s="32" t="s">
        <v>488</v>
      </c>
      <c r="F11" s="133">
        <v>15990</v>
      </c>
      <c r="G11" s="32"/>
      <c r="H11" s="32" t="s">
        <v>150</v>
      </c>
      <c r="I11" s="393" t="s">
        <v>484</v>
      </c>
      <c r="J11" s="78" t="s">
        <v>1460</v>
      </c>
    </row>
    <row r="12" spans="1:10" s="29" customFormat="1" ht="12.75">
      <c r="A12" s="392">
        <v>5</v>
      </c>
      <c r="B12" s="392" t="s">
        <v>489</v>
      </c>
      <c r="C12" s="409" t="s">
        <v>490</v>
      </c>
      <c r="D12" s="396">
        <v>2016</v>
      </c>
      <c r="E12" s="32" t="s">
        <v>491</v>
      </c>
      <c r="F12" s="133">
        <v>9225</v>
      </c>
      <c r="G12" s="32"/>
      <c r="H12" s="32"/>
      <c r="I12" s="47"/>
      <c r="J12" s="78" t="s">
        <v>1460</v>
      </c>
    </row>
    <row r="13" spans="1:10" s="29" customFormat="1" ht="12.75">
      <c r="A13" s="31" t="s">
        <v>837</v>
      </c>
      <c r="B13" s="146" t="s">
        <v>1115</v>
      </c>
      <c r="C13" s="146" t="s">
        <v>1116</v>
      </c>
      <c r="D13" s="146">
        <v>2018</v>
      </c>
      <c r="E13" s="146" t="s">
        <v>1117</v>
      </c>
      <c r="F13" s="86">
        <v>20000</v>
      </c>
      <c r="G13" s="146" t="s">
        <v>180</v>
      </c>
      <c r="H13" s="47" t="s">
        <v>116</v>
      </c>
      <c r="I13" s="47"/>
      <c r="J13" s="78" t="s">
        <v>1460</v>
      </c>
    </row>
    <row r="14" spans="1:10" s="29" customFormat="1" ht="14.25">
      <c r="A14" s="31" t="s">
        <v>83</v>
      </c>
      <c r="B14" s="146" t="s">
        <v>1112</v>
      </c>
      <c r="C14" s="224" t="s">
        <v>1113</v>
      </c>
      <c r="D14" s="443">
        <v>2013</v>
      </c>
      <c r="E14" s="146" t="s">
        <v>1114</v>
      </c>
      <c r="F14" s="86">
        <v>396552</v>
      </c>
      <c r="G14" s="146" t="s">
        <v>180</v>
      </c>
      <c r="H14" s="393" t="s">
        <v>116</v>
      </c>
      <c r="I14" s="47"/>
      <c r="J14" s="78" t="s">
        <v>1461</v>
      </c>
    </row>
    <row r="15" spans="1:10" s="29" customFormat="1" ht="12.75">
      <c r="A15" s="31" t="s">
        <v>838</v>
      </c>
      <c r="B15" s="146" t="s">
        <v>1118</v>
      </c>
      <c r="C15" s="146">
        <v>101620031250</v>
      </c>
      <c r="D15" s="146">
        <v>2018</v>
      </c>
      <c r="E15" s="146" t="s">
        <v>1119</v>
      </c>
      <c r="F15" s="86">
        <v>29151</v>
      </c>
      <c r="G15" s="146" t="s">
        <v>180</v>
      </c>
      <c r="H15" s="47" t="s">
        <v>116</v>
      </c>
      <c r="I15" s="47"/>
      <c r="J15" s="78" t="s">
        <v>1460</v>
      </c>
    </row>
    <row r="16" spans="1:10" s="29" customFormat="1" ht="12.75">
      <c r="A16" s="31"/>
      <c r="B16" s="566" t="s">
        <v>69</v>
      </c>
      <c r="C16" s="566"/>
      <c r="D16" s="566"/>
      <c r="E16" s="566"/>
      <c r="F16" s="155">
        <f>SUM(F8:F15)</f>
        <v>768253.28</v>
      </c>
      <c r="G16" s="32"/>
      <c r="H16" s="32"/>
      <c r="I16" s="47"/>
      <c r="J16" s="78" t="s">
        <v>1460</v>
      </c>
    </row>
    <row r="17" spans="1:10" ht="12.75">
      <c r="A17" s="567" t="s">
        <v>314</v>
      </c>
      <c r="B17" s="568"/>
      <c r="C17" s="568"/>
      <c r="D17" s="568"/>
      <c r="E17" s="568"/>
      <c r="F17" s="568"/>
      <c r="G17" s="568"/>
      <c r="H17" s="568"/>
      <c r="I17" s="568"/>
      <c r="J17" s="569"/>
    </row>
    <row r="18" spans="1:10" s="25" customFormat="1" ht="25.5">
      <c r="A18" s="31">
        <v>1</v>
      </c>
      <c r="B18" s="146" t="s">
        <v>441</v>
      </c>
      <c r="C18" s="146" t="s">
        <v>387</v>
      </c>
      <c r="D18" s="146">
        <v>2008</v>
      </c>
      <c r="E18" s="47"/>
      <c r="F18" s="133">
        <v>11950</v>
      </c>
      <c r="G18" s="32"/>
      <c r="H18" s="32"/>
      <c r="I18" s="47" t="s">
        <v>249</v>
      </c>
      <c r="J18" s="78" t="s">
        <v>1460</v>
      </c>
    </row>
    <row r="19" spans="1:10" ht="12.75">
      <c r="A19" s="15"/>
      <c r="B19" s="15"/>
      <c r="C19" s="15"/>
      <c r="D19" s="15"/>
      <c r="E19" s="306"/>
      <c r="F19" s="445">
        <f>SUM(F18)</f>
        <v>11950</v>
      </c>
      <c r="G19" s="15"/>
      <c r="H19" s="41"/>
      <c r="I19" s="42"/>
      <c r="J19" s="15"/>
    </row>
    <row r="20" spans="1:10" ht="18">
      <c r="A20" s="15"/>
      <c r="B20" s="15"/>
      <c r="C20" s="15"/>
      <c r="D20" s="15"/>
      <c r="E20" s="441" t="s">
        <v>69</v>
      </c>
      <c r="F20" s="442">
        <f>SUM(F19,F16)</f>
        <v>780203.28</v>
      </c>
      <c r="G20" s="15"/>
      <c r="H20" s="41"/>
      <c r="I20" s="42"/>
      <c r="J20" s="15"/>
    </row>
  </sheetData>
  <sheetProtection/>
  <mergeCells count="6">
    <mergeCell ref="B16:E16"/>
    <mergeCell ref="A7:J7"/>
    <mergeCell ref="A17:J17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5" sqref="A5:C5"/>
    </sheetView>
  </sheetViews>
  <sheetFormatPr defaultColWidth="9.140625" defaultRowHeight="12.75"/>
  <cols>
    <col min="1" max="1" width="3.57421875" style="15" bestFit="1" customWidth="1"/>
    <col min="2" max="2" width="50.421875" style="15" customWidth="1"/>
    <col min="3" max="3" width="63.00390625" style="42" customWidth="1"/>
    <col min="4" max="16384" width="9.140625" style="15" customWidth="1"/>
  </cols>
  <sheetData>
    <row r="1" spans="1:3" ht="22.5">
      <c r="A1" s="570" t="s">
        <v>1462</v>
      </c>
      <c r="B1" s="570"/>
      <c r="C1" s="570"/>
    </row>
    <row r="2" spans="1:3" ht="22.5">
      <c r="A2" s="570" t="s">
        <v>1489</v>
      </c>
      <c r="B2" s="570"/>
      <c r="C2" s="570"/>
    </row>
    <row r="3" spans="1:3" ht="18">
      <c r="A3" s="304"/>
      <c r="B3" s="304"/>
      <c r="C3" s="304"/>
    </row>
    <row r="5" spans="1:4" ht="53.25" customHeight="1">
      <c r="A5" s="573" t="s">
        <v>258</v>
      </c>
      <c r="B5" s="573"/>
      <c r="C5" s="573"/>
      <c r="D5" s="450"/>
    </row>
    <row r="6" spans="1:4" ht="15" customHeight="1">
      <c r="A6" s="451"/>
      <c r="B6" s="451"/>
      <c r="C6" s="451"/>
      <c r="D6" s="450"/>
    </row>
    <row r="7" ht="15" customHeight="1"/>
    <row r="8" spans="1:3" ht="30.75" customHeight="1">
      <c r="A8" s="452" t="s">
        <v>80</v>
      </c>
      <c r="B8" s="157" t="s">
        <v>81</v>
      </c>
      <c r="C8" s="453" t="s">
        <v>82</v>
      </c>
    </row>
    <row r="9" spans="1:3" ht="16.5" customHeight="1">
      <c r="A9" s="574" t="s">
        <v>155</v>
      </c>
      <c r="B9" s="574"/>
      <c r="C9" s="574"/>
    </row>
    <row r="10" spans="1:3" s="75" customFormat="1" ht="52.5" customHeight="1">
      <c r="A10" s="79">
        <v>1</v>
      </c>
      <c r="B10" s="146" t="s">
        <v>229</v>
      </c>
      <c r="C10" s="34" t="s">
        <v>129</v>
      </c>
    </row>
    <row r="11" spans="1:3" s="75" customFormat="1" ht="15.75" customHeight="1">
      <c r="A11" s="145"/>
      <c r="B11" s="145"/>
      <c r="C11" s="34"/>
    </row>
    <row r="12" spans="1:3" ht="16.5" customHeight="1">
      <c r="A12" s="572" t="s">
        <v>181</v>
      </c>
      <c r="B12" s="572"/>
      <c r="C12" s="572"/>
    </row>
    <row r="13" spans="1:3" ht="16.5" customHeight="1">
      <c r="A13" s="574" t="s">
        <v>156</v>
      </c>
      <c r="B13" s="574"/>
      <c r="C13" s="574"/>
    </row>
    <row r="14" spans="1:3" s="75" customFormat="1" ht="73.5" customHeight="1">
      <c r="A14" s="325" t="s">
        <v>83</v>
      </c>
      <c r="B14" s="223" t="s">
        <v>749</v>
      </c>
      <c r="C14" s="454" t="s">
        <v>1102</v>
      </c>
    </row>
    <row r="15" spans="1:3" ht="16.5" customHeight="1">
      <c r="A15" s="575" t="s">
        <v>157</v>
      </c>
      <c r="B15" s="575"/>
      <c r="C15" s="575"/>
    </row>
    <row r="16" spans="1:3" s="75" customFormat="1" ht="38.25">
      <c r="A16" s="79">
        <v>2</v>
      </c>
      <c r="B16" s="455" t="s">
        <v>1235</v>
      </c>
      <c r="C16" s="146" t="s">
        <v>1236</v>
      </c>
    </row>
    <row r="17" spans="1:3" s="75" customFormat="1" ht="19.5" customHeight="1">
      <c r="A17" s="572" t="s">
        <v>393</v>
      </c>
      <c r="B17" s="572"/>
      <c r="C17" s="572"/>
    </row>
    <row r="18" spans="1:3" s="75" customFormat="1" ht="29.25" customHeight="1">
      <c r="A18" s="79"/>
      <c r="B18" s="80" t="s">
        <v>394</v>
      </c>
      <c r="C18" s="146" t="s">
        <v>395</v>
      </c>
    </row>
    <row r="19" spans="1:3" ht="16.5" customHeight="1">
      <c r="A19" s="572" t="s">
        <v>783</v>
      </c>
      <c r="B19" s="572"/>
      <c r="C19" s="572"/>
    </row>
    <row r="20" spans="1:3" s="75" customFormat="1" ht="12.75">
      <c r="A20" s="456" t="s">
        <v>83</v>
      </c>
      <c r="B20" s="80" t="s">
        <v>1258</v>
      </c>
      <c r="C20" s="34" t="s">
        <v>1259</v>
      </c>
    </row>
    <row r="21" spans="1:3" ht="16.5" customHeight="1">
      <c r="A21" s="572" t="s">
        <v>371</v>
      </c>
      <c r="B21" s="572"/>
      <c r="C21" s="572"/>
    </row>
    <row r="22" spans="1:3" s="75" customFormat="1" ht="18" customHeight="1">
      <c r="A22" s="456" t="s">
        <v>83</v>
      </c>
      <c r="B22" s="80" t="s">
        <v>372</v>
      </c>
      <c r="C22" s="34"/>
    </row>
    <row r="23" spans="1:3" s="75" customFormat="1" ht="18" customHeight="1">
      <c r="A23" s="456"/>
      <c r="B23" s="80" t="s">
        <v>373</v>
      </c>
      <c r="C23" s="34"/>
    </row>
    <row r="24" spans="1:3" ht="16.5" customHeight="1">
      <c r="A24" s="572" t="s">
        <v>58</v>
      </c>
      <c r="B24" s="572"/>
      <c r="C24" s="572"/>
    </row>
    <row r="25" spans="1:3" s="75" customFormat="1" ht="18" customHeight="1">
      <c r="A25" s="456" t="s">
        <v>83</v>
      </c>
      <c r="B25" s="80" t="s">
        <v>59</v>
      </c>
      <c r="C25" s="229" t="s">
        <v>960</v>
      </c>
    </row>
    <row r="26" spans="1:3" s="75" customFormat="1" ht="18" customHeight="1">
      <c r="A26" s="456" t="s">
        <v>780</v>
      </c>
      <c r="B26" s="80" t="s">
        <v>60</v>
      </c>
      <c r="C26" s="229" t="s">
        <v>687</v>
      </c>
    </row>
    <row r="27" spans="1:3" s="75" customFormat="1" ht="18" customHeight="1">
      <c r="A27" s="456" t="s">
        <v>837</v>
      </c>
      <c r="B27" s="80" t="s">
        <v>1072</v>
      </c>
      <c r="C27" s="229" t="s">
        <v>687</v>
      </c>
    </row>
    <row r="28" spans="1:3" ht="12.75">
      <c r="A28" s="572" t="s">
        <v>1</v>
      </c>
      <c r="B28" s="572"/>
      <c r="C28" s="572"/>
    </row>
    <row r="29" spans="1:3" s="75" customFormat="1" ht="12.75">
      <c r="A29" s="456" t="s">
        <v>83</v>
      </c>
      <c r="B29" s="80" t="s">
        <v>812</v>
      </c>
      <c r="C29" s="229" t="s">
        <v>813</v>
      </c>
    </row>
    <row r="30" spans="1:3" ht="12.75">
      <c r="A30" s="572" t="s">
        <v>919</v>
      </c>
      <c r="B30" s="572"/>
      <c r="C30" s="572"/>
    </row>
    <row r="31" spans="1:3" s="75" customFormat="1" ht="12.75">
      <c r="A31" s="80"/>
      <c r="B31" s="80" t="s">
        <v>920</v>
      </c>
      <c r="C31" s="222" t="s">
        <v>1224</v>
      </c>
    </row>
    <row r="32" spans="1:3" ht="12.75">
      <c r="A32" s="572" t="s">
        <v>1020</v>
      </c>
      <c r="B32" s="572"/>
      <c r="C32" s="572"/>
    </row>
    <row r="33" spans="1:3" s="75" customFormat="1" ht="52.5" customHeight="1">
      <c r="A33" s="79"/>
      <c r="B33" s="146" t="s">
        <v>1019</v>
      </c>
      <c r="C33" s="34" t="s">
        <v>814</v>
      </c>
    </row>
    <row r="34" spans="1:3" ht="12.75">
      <c r="A34" s="572" t="s">
        <v>7</v>
      </c>
      <c r="B34" s="572"/>
      <c r="C34" s="572"/>
    </row>
    <row r="35" spans="1:3" ht="102">
      <c r="A35" s="457" t="s">
        <v>83</v>
      </c>
      <c r="B35" s="458" t="s">
        <v>1270</v>
      </c>
      <c r="C35" s="459" t="s">
        <v>1223</v>
      </c>
    </row>
  </sheetData>
  <sheetProtection/>
  <mergeCells count="15">
    <mergeCell ref="A34:C34"/>
    <mergeCell ref="A13:C13"/>
    <mergeCell ref="A15:C15"/>
    <mergeCell ref="A17:C17"/>
    <mergeCell ref="A1:C1"/>
    <mergeCell ref="A32:C32"/>
    <mergeCell ref="A30:C30"/>
    <mergeCell ref="A28:C28"/>
    <mergeCell ref="A19:C19"/>
    <mergeCell ref="A21:C21"/>
    <mergeCell ref="A2:C2"/>
    <mergeCell ref="A24:C24"/>
    <mergeCell ref="A5:C5"/>
    <mergeCell ref="A12:C12"/>
    <mergeCell ref="A9:C9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80" zoomScaleNormal="80" zoomScalePageLayoutView="0" workbookViewId="0" topLeftCell="A13">
      <selection activeCell="F21" sqref="F21"/>
    </sheetView>
  </sheetViews>
  <sheetFormatPr defaultColWidth="9.140625" defaultRowHeight="12.75"/>
  <cols>
    <col min="1" max="1" width="36.7109375" style="15" bestFit="1" customWidth="1"/>
    <col min="2" max="5" width="16.421875" style="15" bestFit="1" customWidth="1"/>
    <col min="6" max="6" width="15.28125" style="15" bestFit="1" customWidth="1"/>
    <col min="7" max="7" width="13.7109375" style="15" bestFit="1" customWidth="1"/>
    <col min="8" max="9" width="15.28125" style="15" bestFit="1" customWidth="1"/>
    <col min="10" max="10" width="13.00390625" style="15" bestFit="1" customWidth="1"/>
    <col min="11" max="11" width="11.57421875" style="15" bestFit="1" customWidth="1"/>
    <col min="12" max="16384" width="9.140625" style="15" customWidth="1"/>
  </cols>
  <sheetData>
    <row r="1" spans="1:9" ht="22.5">
      <c r="A1" s="570" t="s">
        <v>1462</v>
      </c>
      <c r="B1" s="570"/>
      <c r="C1" s="570"/>
      <c r="D1" s="570"/>
      <c r="E1" s="570"/>
      <c r="F1" s="570"/>
      <c r="G1" s="570"/>
      <c r="H1" s="570"/>
      <c r="I1" s="570"/>
    </row>
    <row r="2" spans="1:9" ht="22.5">
      <c r="A2" s="570" t="s">
        <v>1582</v>
      </c>
      <c r="B2" s="570"/>
      <c r="C2" s="570"/>
      <c r="D2" s="570"/>
      <c r="E2" s="570"/>
      <c r="F2" s="570"/>
      <c r="G2" s="570"/>
      <c r="H2" s="570"/>
      <c r="I2" s="570"/>
    </row>
    <row r="3" spans="1:11" ht="12.75">
      <c r="A3" s="577" t="s">
        <v>1584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</row>
    <row r="6" spans="1:11" ht="12.75">
      <c r="A6" s="576" t="s">
        <v>1566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2.75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</row>
    <row r="10" spans="2:9" ht="14.25">
      <c r="B10" s="578">
        <v>2017</v>
      </c>
      <c r="C10" s="578"/>
      <c r="D10" s="578">
        <v>2018</v>
      </c>
      <c r="E10" s="578"/>
      <c r="F10" s="578">
        <v>2019</v>
      </c>
      <c r="G10" s="578"/>
      <c r="H10" s="578">
        <v>2020</v>
      </c>
      <c r="I10" s="578"/>
    </row>
    <row r="11" spans="2:11" ht="14.25">
      <c r="B11" s="475" t="s">
        <v>1567</v>
      </c>
      <c r="C11" s="475" t="s">
        <v>1568</v>
      </c>
      <c r="D11" s="475" t="s">
        <v>1567</v>
      </c>
      <c r="E11" s="475" t="s">
        <v>1568</v>
      </c>
      <c r="F11" s="475" t="s">
        <v>1567</v>
      </c>
      <c r="G11" s="475" t="s">
        <v>1568</v>
      </c>
      <c r="H11" s="475" t="s">
        <v>1567</v>
      </c>
      <c r="I11" s="475" t="s">
        <v>1568</v>
      </c>
      <c r="J11" s="475" t="s">
        <v>1567</v>
      </c>
      <c r="K11" s="475" t="s">
        <v>1568</v>
      </c>
    </row>
    <row r="12" spans="1:11" ht="14.25">
      <c r="A12" s="476" t="s">
        <v>1576</v>
      </c>
      <c r="B12" s="221">
        <v>369</v>
      </c>
      <c r="C12" s="221">
        <v>0</v>
      </c>
      <c r="D12" s="477">
        <v>2140</v>
      </c>
      <c r="E12" s="221">
        <v>0</v>
      </c>
      <c r="F12" s="477">
        <v>1628</v>
      </c>
      <c r="G12" s="221">
        <v>0</v>
      </c>
      <c r="H12" s="221">
        <v>0</v>
      </c>
      <c r="I12" s="221">
        <v>0</v>
      </c>
      <c r="J12" s="478">
        <f>B12+D12+F12</f>
        <v>4137</v>
      </c>
      <c r="K12" s="478">
        <v>0</v>
      </c>
    </row>
    <row r="13" spans="1:11" ht="14.25">
      <c r="A13" s="476" t="s">
        <v>1577</v>
      </c>
      <c r="B13" s="477">
        <v>487.21</v>
      </c>
      <c r="C13" s="221">
        <v>0</v>
      </c>
      <c r="D13" s="221">
        <v>12645</v>
      </c>
      <c r="E13" s="221">
        <v>0</v>
      </c>
      <c r="F13" s="221">
        <v>1849.37</v>
      </c>
      <c r="G13" s="221">
        <v>0</v>
      </c>
      <c r="H13" s="221">
        <v>0</v>
      </c>
      <c r="I13" s="221">
        <v>0</v>
      </c>
      <c r="J13" s="478">
        <f>B13+D13+F13</f>
        <v>14981.579999999998</v>
      </c>
      <c r="K13" s="478">
        <v>0</v>
      </c>
    </row>
    <row r="14" spans="1:11" ht="14.25">
      <c r="A14" s="479" t="s">
        <v>1578</v>
      </c>
      <c r="B14" s="221">
        <v>5731.8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478">
        <f>B14</f>
        <v>5731.8</v>
      </c>
      <c r="K14" s="478">
        <v>0</v>
      </c>
    </row>
    <row r="15" spans="1:11" ht="14.25">
      <c r="A15" s="479" t="s">
        <v>1579</v>
      </c>
      <c r="B15" s="221">
        <v>0</v>
      </c>
      <c r="C15" s="221">
        <v>0</v>
      </c>
      <c r="D15" s="221">
        <v>7444.79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478">
        <f>D15</f>
        <v>7444.79</v>
      </c>
      <c r="K15" s="478">
        <v>0</v>
      </c>
    </row>
    <row r="16" spans="1:11" ht="28.5">
      <c r="A16" s="480" t="s">
        <v>1580</v>
      </c>
      <c r="B16" s="477">
        <v>12139.63</v>
      </c>
      <c r="C16" s="221">
        <v>0</v>
      </c>
      <c r="D16" s="477">
        <v>2152.05</v>
      </c>
      <c r="E16" s="221">
        <v>0</v>
      </c>
      <c r="F16" s="221">
        <v>1330</v>
      </c>
      <c r="G16" s="221">
        <v>0</v>
      </c>
      <c r="H16" s="221">
        <v>0</v>
      </c>
      <c r="I16" s="221">
        <v>0</v>
      </c>
      <c r="J16" s="478">
        <f>B16+D16+F16</f>
        <v>15621.68</v>
      </c>
      <c r="K16" s="478">
        <v>0</v>
      </c>
    </row>
    <row r="17" spans="1:11" ht="14.25">
      <c r="A17" s="479" t="s">
        <v>1581</v>
      </c>
      <c r="B17" s="221">
        <v>26464.13</v>
      </c>
      <c r="C17" s="221">
        <v>0</v>
      </c>
      <c r="D17" s="221">
        <v>40376.39</v>
      </c>
      <c r="E17" s="221">
        <v>0</v>
      </c>
      <c r="F17" s="221">
        <v>7379.82</v>
      </c>
      <c r="G17" s="221">
        <v>0</v>
      </c>
      <c r="H17" s="221">
        <v>14597.34</v>
      </c>
      <c r="I17" s="221">
        <v>10000</v>
      </c>
      <c r="J17" s="478">
        <f>B17+D17+F17+H17</f>
        <v>88817.68</v>
      </c>
      <c r="K17" s="478">
        <f>I17</f>
        <v>10000</v>
      </c>
    </row>
    <row r="18" spans="1:11" ht="14.25">
      <c r="A18" s="480" t="s">
        <v>1569</v>
      </c>
      <c r="B18" s="221">
        <v>0</v>
      </c>
      <c r="C18" s="221">
        <v>0</v>
      </c>
      <c r="D18" s="221">
        <v>490</v>
      </c>
      <c r="E18" s="221">
        <v>0</v>
      </c>
      <c r="F18" s="481">
        <v>2342.85</v>
      </c>
      <c r="G18" s="221">
        <v>5979</v>
      </c>
      <c r="H18" s="221">
        <v>0</v>
      </c>
      <c r="I18" s="221">
        <v>0</v>
      </c>
      <c r="J18" s="478">
        <f>D18+F18+G18</f>
        <v>8811.85</v>
      </c>
      <c r="K18" s="478">
        <v>0</v>
      </c>
    </row>
    <row r="19" spans="2:11" ht="14.25">
      <c r="B19" s="491">
        <f>SUM(B12:B18)</f>
        <v>45191.770000000004</v>
      </c>
      <c r="C19" s="490">
        <v>0</v>
      </c>
      <c r="D19" s="491">
        <f>SUM(D12:D18)</f>
        <v>65248.229999999996</v>
      </c>
      <c r="E19" s="490">
        <v>0</v>
      </c>
      <c r="F19" s="491">
        <f aca="true" t="shared" si="0" ref="F19:K19">SUM(F12:F18)</f>
        <v>14530.039999999999</v>
      </c>
      <c r="G19" s="491">
        <f t="shared" si="0"/>
        <v>5979</v>
      </c>
      <c r="H19" s="491">
        <f t="shared" si="0"/>
        <v>14597.34</v>
      </c>
      <c r="I19" s="491">
        <f t="shared" si="0"/>
        <v>10000</v>
      </c>
      <c r="J19" s="482">
        <f t="shared" si="0"/>
        <v>145546.38</v>
      </c>
      <c r="K19" s="482">
        <f t="shared" si="0"/>
        <v>10000</v>
      </c>
    </row>
    <row r="20" spans="2:4" ht="12.75">
      <c r="B20" s="483"/>
      <c r="D20" s="484"/>
    </row>
    <row r="23" spans="1:11" ht="12.75">
      <c r="A23" s="576" t="s">
        <v>1570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</row>
    <row r="24" spans="1:11" ht="12.75">
      <c r="A24" s="576"/>
      <c r="B24" s="576"/>
      <c r="C24" s="576"/>
      <c r="D24" s="576"/>
      <c r="E24" s="576"/>
      <c r="F24" s="576"/>
      <c r="G24" s="576"/>
      <c r="H24" s="576"/>
      <c r="I24" s="576"/>
      <c r="J24" s="576"/>
      <c r="K24" s="576"/>
    </row>
    <row r="25" spans="1:11" ht="14.25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485"/>
    </row>
    <row r="27" spans="2:6" ht="14.25">
      <c r="B27" s="475" t="s">
        <v>1571</v>
      </c>
      <c r="C27" s="475" t="s">
        <v>1572</v>
      </c>
      <c r="D27" s="475" t="s">
        <v>1573</v>
      </c>
      <c r="E27" s="475" t="s">
        <v>1574</v>
      </c>
      <c r="F27" s="475" t="s">
        <v>1575</v>
      </c>
    </row>
    <row r="28" spans="1:6" ht="14.25">
      <c r="A28" s="476" t="s">
        <v>1576</v>
      </c>
      <c r="B28" s="53">
        <v>1</v>
      </c>
      <c r="C28" s="486">
        <v>2</v>
      </c>
      <c r="D28" s="486">
        <v>1</v>
      </c>
      <c r="E28" s="53">
        <v>0</v>
      </c>
      <c r="F28" s="487">
        <f aca="true" t="shared" si="1" ref="F28:F34">SUM(B28:E28)</f>
        <v>4</v>
      </c>
    </row>
    <row r="29" spans="1:6" ht="14.25">
      <c r="A29" s="476" t="s">
        <v>1577</v>
      </c>
      <c r="B29" s="486">
        <v>1</v>
      </c>
      <c r="C29" s="53">
        <v>3</v>
      </c>
      <c r="D29" s="53">
        <v>2</v>
      </c>
      <c r="E29" s="53">
        <v>0</v>
      </c>
      <c r="F29" s="487">
        <f t="shared" si="1"/>
        <v>6</v>
      </c>
    </row>
    <row r="30" spans="1:6" ht="14.25">
      <c r="A30" s="479" t="s">
        <v>1578</v>
      </c>
      <c r="B30" s="53">
        <v>1</v>
      </c>
      <c r="C30" s="53">
        <v>0</v>
      </c>
      <c r="D30" s="53">
        <v>0</v>
      </c>
      <c r="E30" s="53">
        <v>0</v>
      </c>
      <c r="F30" s="487">
        <f t="shared" si="1"/>
        <v>1</v>
      </c>
    </row>
    <row r="31" spans="1:6" ht="14.25">
      <c r="A31" s="479" t="s">
        <v>1579</v>
      </c>
      <c r="B31" s="53">
        <v>0</v>
      </c>
      <c r="C31" s="53">
        <v>1</v>
      </c>
      <c r="D31" s="53">
        <v>0</v>
      </c>
      <c r="E31" s="53">
        <v>0</v>
      </c>
      <c r="F31" s="487">
        <f t="shared" si="1"/>
        <v>1</v>
      </c>
    </row>
    <row r="32" spans="1:6" ht="28.5">
      <c r="A32" s="480" t="s">
        <v>1580</v>
      </c>
      <c r="B32" s="486">
        <v>5</v>
      </c>
      <c r="C32" s="486">
        <v>1</v>
      </c>
      <c r="D32" s="53">
        <v>1</v>
      </c>
      <c r="E32" s="53">
        <v>0</v>
      </c>
      <c r="F32" s="487">
        <f t="shared" si="1"/>
        <v>7</v>
      </c>
    </row>
    <row r="33" spans="1:6" ht="14.25">
      <c r="A33" s="479" t="s">
        <v>1581</v>
      </c>
      <c r="B33" s="53">
        <v>9</v>
      </c>
      <c r="C33" s="53">
        <v>18</v>
      </c>
      <c r="D33" s="53">
        <v>9</v>
      </c>
      <c r="E33" s="53">
        <v>4</v>
      </c>
      <c r="F33" s="487">
        <f t="shared" si="1"/>
        <v>40</v>
      </c>
    </row>
    <row r="34" spans="1:6" ht="14.25">
      <c r="A34" s="480" t="s">
        <v>1569</v>
      </c>
      <c r="B34" s="53">
        <v>0</v>
      </c>
      <c r="C34" s="53">
        <v>1</v>
      </c>
      <c r="D34" s="488">
        <v>3</v>
      </c>
      <c r="E34" s="53">
        <v>0</v>
      </c>
      <c r="F34" s="487">
        <f t="shared" si="1"/>
        <v>4</v>
      </c>
    </row>
    <row r="35" spans="2:6" ht="14.25">
      <c r="B35" s="489">
        <f>SUM(B28:B34)</f>
        <v>17</v>
      </c>
      <c r="C35" s="489">
        <f>SUM(C28:C34)</f>
        <v>26</v>
      </c>
      <c r="D35" s="489">
        <f>SUM(D28:D34)</f>
        <v>16</v>
      </c>
      <c r="E35" s="489">
        <f>SUM(E28:E34)</f>
        <v>4</v>
      </c>
      <c r="F35" s="489">
        <f>SUM(F28:F34)</f>
        <v>63</v>
      </c>
    </row>
  </sheetData>
  <sheetProtection/>
  <mergeCells count="9">
    <mergeCell ref="A23:K24"/>
    <mergeCell ref="A1:I1"/>
    <mergeCell ref="A2:I2"/>
    <mergeCell ref="A3:K3"/>
    <mergeCell ref="A6:K7"/>
    <mergeCell ref="B10:C10"/>
    <mergeCell ref="D10:E10"/>
    <mergeCell ref="F10:G10"/>
    <mergeCell ref="H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 Bieżuński</cp:lastModifiedBy>
  <cp:lastPrinted>2020-08-26T06:27:53Z</cp:lastPrinted>
  <dcterms:created xsi:type="dcterms:W3CDTF">2003-03-13T10:23:20Z</dcterms:created>
  <dcterms:modified xsi:type="dcterms:W3CDTF">2020-09-18T08:34:49Z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